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CC0F1679-0030-421B-A78F-A19B6DB6E405}" xr6:coauthVersionLast="45" xr6:coauthVersionMax="45" xr10:uidLastSave="{00000000-0000-0000-0000-000000000000}"/>
  <bookViews>
    <workbookView xWindow="-120" yWindow="-120" windowWidth="24240" windowHeight="13140" xr2:uid="{30ADA586-3FE5-40B4-928A-1633EF80E551}"/>
  </bookViews>
  <sheets>
    <sheet name="Бюджет продаж" sheetId="1" r:id="rId1"/>
    <sheet name="Бюджет доходов расходов" sheetId="2" r:id="rId2"/>
    <sheet name="Денежный поток" sheetId="3" r:id="rId3"/>
    <sheet name="Прогнозный баланс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4" l="1"/>
  <c r="N15" i="3"/>
  <c r="N17" i="3"/>
  <c r="M17" i="3"/>
  <c r="L17" i="3"/>
  <c r="K17" i="3"/>
  <c r="J17" i="3"/>
  <c r="I17" i="3"/>
  <c r="H17" i="3"/>
  <c r="G17" i="3"/>
  <c r="F17" i="3"/>
  <c r="E17" i="3"/>
  <c r="D17" i="3"/>
  <c r="C17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C14" i="3"/>
  <c r="N13" i="3"/>
  <c r="M13" i="3"/>
  <c r="L13" i="3"/>
  <c r="K13" i="3"/>
  <c r="J13" i="3"/>
  <c r="I13" i="3"/>
  <c r="I12" i="3"/>
  <c r="J12" i="3"/>
  <c r="I8" i="3"/>
  <c r="J8" i="3"/>
  <c r="H13" i="3"/>
  <c r="G13" i="3"/>
  <c r="F13" i="3"/>
  <c r="E13" i="3"/>
  <c r="D13" i="3"/>
  <c r="C13" i="3"/>
  <c r="N12" i="3"/>
  <c r="M12" i="3"/>
  <c r="L12" i="3"/>
  <c r="K12" i="3"/>
  <c r="H12" i="3"/>
  <c r="G12" i="3"/>
  <c r="F12" i="3"/>
  <c r="E12" i="3"/>
  <c r="D12" i="3"/>
  <c r="T127" i="2"/>
  <c r="S127" i="2"/>
  <c r="R127" i="2"/>
  <c r="Q127" i="2"/>
  <c r="P127" i="2"/>
  <c r="E127" i="2"/>
  <c r="F127" i="2"/>
  <c r="G127" i="2"/>
  <c r="H127" i="2"/>
  <c r="I127" i="2"/>
  <c r="J127" i="2"/>
  <c r="K127" i="2"/>
  <c r="L127" i="2"/>
  <c r="M127" i="2"/>
  <c r="N127" i="2"/>
  <c r="O127" i="2"/>
  <c r="D127" i="2"/>
  <c r="N11" i="3"/>
  <c r="M11" i="3"/>
  <c r="L11" i="3"/>
  <c r="K11" i="3"/>
  <c r="J11" i="3"/>
  <c r="I11" i="3"/>
  <c r="H11" i="3"/>
  <c r="G11" i="3"/>
  <c r="F11" i="3"/>
  <c r="E11" i="3"/>
  <c r="D11" i="3"/>
  <c r="N8" i="3"/>
  <c r="M8" i="3"/>
  <c r="L8" i="3"/>
  <c r="K8" i="3"/>
  <c r="H8" i="3"/>
  <c r="G8" i="3"/>
  <c r="F8" i="3"/>
  <c r="E8" i="3"/>
  <c r="D8" i="3"/>
  <c r="C8" i="3"/>
  <c r="C6" i="3"/>
  <c r="N6" i="3"/>
  <c r="M6" i="3"/>
  <c r="L6" i="3"/>
  <c r="K6" i="3"/>
  <c r="J6" i="3"/>
  <c r="I6" i="3"/>
  <c r="H6" i="3"/>
  <c r="G6" i="3"/>
  <c r="F6" i="3"/>
  <c r="E6" i="3"/>
  <c r="D6" i="3"/>
  <c r="C11" i="3"/>
  <c r="O3" i="2"/>
  <c r="O2" i="2"/>
  <c r="N3" i="2"/>
  <c r="N2" i="2"/>
  <c r="M3" i="2"/>
  <c r="M2" i="2"/>
  <c r="L3" i="2"/>
  <c r="L2" i="2"/>
  <c r="K3" i="2"/>
  <c r="K2" i="2"/>
  <c r="J3" i="2"/>
  <c r="J2" i="2"/>
  <c r="I3" i="2"/>
  <c r="I2" i="2"/>
  <c r="H3" i="2"/>
  <c r="H2" i="2"/>
  <c r="G3" i="2"/>
  <c r="G2" i="2"/>
  <c r="F3" i="2"/>
  <c r="F2" i="2"/>
  <c r="E3" i="2"/>
  <c r="E2" i="2"/>
  <c r="D3" i="2"/>
  <c r="D2" i="2"/>
  <c r="D304" i="4"/>
  <c r="C304" i="4"/>
  <c r="E304" i="4" s="1"/>
  <c r="E303" i="4"/>
  <c r="E302" i="4"/>
  <c r="E301" i="4"/>
  <c r="E300" i="4"/>
  <c r="E299" i="4"/>
  <c r="E298" i="4"/>
  <c r="E297" i="4"/>
  <c r="E296" i="4"/>
  <c r="E295" i="4"/>
  <c r="E294" i="4"/>
  <c r="D291" i="4"/>
  <c r="E290" i="4"/>
  <c r="E289" i="4"/>
  <c r="E288" i="4"/>
  <c r="D287" i="4"/>
  <c r="C287" i="4"/>
  <c r="C291" i="4" s="1"/>
  <c r="E291" i="4" s="1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D271" i="4"/>
  <c r="C271" i="4"/>
  <c r="E271" i="4" s="1"/>
  <c r="E270" i="4"/>
  <c r="D267" i="4"/>
  <c r="C267" i="4"/>
  <c r="E267" i="4" s="1"/>
  <c r="E266" i="4"/>
  <c r="D263" i="4"/>
  <c r="C263" i="4"/>
  <c r="E263" i="4" s="1"/>
  <c r="E262" i="4"/>
  <c r="D259" i="4"/>
  <c r="C259" i="4"/>
  <c r="E259" i="4" s="1"/>
  <c r="E258" i="4"/>
  <c r="E257" i="4"/>
  <c r="D254" i="4"/>
  <c r="C254" i="4"/>
  <c r="E254" i="4" s="1"/>
  <c r="E253" i="4"/>
  <c r="E252" i="4"/>
  <c r="D249" i="4"/>
  <c r="E249" i="4" s="1"/>
  <c r="C249" i="4"/>
  <c r="E248" i="4"/>
  <c r="D245" i="4"/>
  <c r="E245" i="4" s="1"/>
  <c r="C245" i="4"/>
  <c r="E244" i="4"/>
  <c r="E243" i="4"/>
  <c r="E240" i="4"/>
  <c r="D240" i="4"/>
  <c r="C240" i="4"/>
  <c r="E239" i="4"/>
  <c r="E236" i="4"/>
  <c r="D236" i="4"/>
  <c r="C236" i="4"/>
  <c r="C306" i="4" s="1"/>
  <c r="E235" i="4"/>
  <c r="D228" i="4"/>
  <c r="E228" i="4" s="1"/>
  <c r="C228" i="4"/>
  <c r="E227" i="4"/>
  <c r="D224" i="4"/>
  <c r="E224" i="4" s="1"/>
  <c r="C224" i="4"/>
  <c r="E223" i="4"/>
  <c r="D220" i="4"/>
  <c r="E220" i="4" s="1"/>
  <c r="C220" i="4"/>
  <c r="E219" i="4"/>
  <c r="D216" i="4"/>
  <c r="E216" i="4" s="1"/>
  <c r="C216" i="4"/>
  <c r="E215" i="4"/>
  <c r="D212" i="4"/>
  <c r="E212" i="4" s="1"/>
  <c r="C212" i="4"/>
  <c r="E211" i="4"/>
  <c r="D208" i="4"/>
  <c r="E208" i="4" s="1"/>
  <c r="C208" i="4"/>
  <c r="E207" i="4"/>
  <c r="D204" i="4"/>
  <c r="E204" i="4" s="1"/>
  <c r="C204" i="4"/>
  <c r="E203" i="4"/>
  <c r="D200" i="4"/>
  <c r="E200" i="4" s="1"/>
  <c r="C200" i="4"/>
  <c r="E199" i="4"/>
  <c r="E194" i="4"/>
  <c r="D193" i="4"/>
  <c r="D195" i="4" s="1"/>
  <c r="D196" i="4" s="1"/>
  <c r="C193" i="4"/>
  <c r="E193" i="4" s="1"/>
  <c r="E192" i="4"/>
  <c r="E191" i="4"/>
  <c r="E190" i="4"/>
  <c r="E187" i="4"/>
  <c r="D187" i="4"/>
  <c r="C187" i="4"/>
  <c r="E186" i="4"/>
  <c r="E183" i="4"/>
  <c r="D183" i="4"/>
  <c r="C183" i="4"/>
  <c r="E182" i="4"/>
  <c r="E179" i="4"/>
  <c r="D179" i="4"/>
  <c r="D230" i="4" s="1"/>
  <c r="C179" i="4"/>
  <c r="E178" i="4"/>
  <c r="D170" i="4"/>
  <c r="E170" i="4" s="1"/>
  <c r="C170" i="4"/>
  <c r="E169" i="4"/>
  <c r="D166" i="4"/>
  <c r="E166" i="4" s="1"/>
  <c r="C166" i="4"/>
  <c r="E165" i="4"/>
  <c r="D162" i="4"/>
  <c r="D172" i="4" s="1"/>
  <c r="C162" i="4"/>
  <c r="C172" i="4" s="1"/>
  <c r="E161" i="4"/>
  <c r="D156" i="4"/>
  <c r="D154" i="4"/>
  <c r="C154" i="4"/>
  <c r="E154" i="4" s="1"/>
  <c r="E153" i="4"/>
  <c r="D150" i="4"/>
  <c r="C150" i="4"/>
  <c r="C156" i="4" s="1"/>
  <c r="E156" i="4" s="1"/>
  <c r="E149" i="4"/>
  <c r="D142" i="4"/>
  <c r="C142" i="4"/>
  <c r="E142" i="4" s="1"/>
  <c r="E141" i="4"/>
  <c r="D138" i="4"/>
  <c r="C138" i="4"/>
  <c r="E138" i="4" s="1"/>
  <c r="E137" i="4"/>
  <c r="E136" i="4"/>
  <c r="D133" i="4"/>
  <c r="D144" i="4" s="1"/>
  <c r="C133" i="4"/>
  <c r="C144" i="4" s="1"/>
  <c r="E132" i="4"/>
  <c r="E131" i="4"/>
  <c r="E130" i="4"/>
  <c r="E129" i="4"/>
  <c r="D126" i="4"/>
  <c r="C126" i="4"/>
  <c r="E126" i="4" s="1"/>
  <c r="E125" i="4"/>
  <c r="D122" i="4"/>
  <c r="C122" i="4"/>
  <c r="E122" i="4" s="1"/>
  <c r="E121" i="4"/>
  <c r="D118" i="4"/>
  <c r="C118" i="4"/>
  <c r="E118" i="4" s="1"/>
  <c r="E117" i="4"/>
  <c r="D114" i="4"/>
  <c r="C114" i="4"/>
  <c r="E114" i="4" s="1"/>
  <c r="E113" i="4"/>
  <c r="D102" i="4"/>
  <c r="E102" i="4" s="1"/>
  <c r="C102" i="4"/>
  <c r="E101" i="4"/>
  <c r="E100" i="4"/>
  <c r="E99" i="4"/>
  <c r="E98" i="4"/>
  <c r="D95" i="4"/>
  <c r="C95" i="4"/>
  <c r="E95" i="4" s="1"/>
  <c r="E94" i="4"/>
  <c r="E93" i="4"/>
  <c r="E92" i="4"/>
  <c r="D88" i="4"/>
  <c r="E88" i="4" s="1"/>
  <c r="C88" i="4"/>
  <c r="E87" i="4"/>
  <c r="E86" i="4"/>
  <c r="E85" i="4"/>
  <c r="E84" i="4"/>
  <c r="E83" i="4"/>
  <c r="E82" i="4"/>
  <c r="E80" i="4"/>
  <c r="E79" i="4"/>
  <c r="E78" i="4"/>
  <c r="E77" i="4"/>
  <c r="E76" i="4"/>
  <c r="E75" i="4"/>
  <c r="D75" i="4"/>
  <c r="D81" i="4" s="1"/>
  <c r="C75" i="4"/>
  <c r="C81" i="4" s="1"/>
  <c r="E74" i="4"/>
  <c r="E73" i="4"/>
  <c r="E72" i="4"/>
  <c r="E71" i="4"/>
  <c r="E70" i="4"/>
  <c r="E69" i="4"/>
  <c r="E68" i="4"/>
  <c r="D67" i="4"/>
  <c r="C67" i="4"/>
  <c r="E67" i="4" s="1"/>
  <c r="E66" i="4"/>
  <c r="D65" i="4"/>
  <c r="D89" i="4" s="1"/>
  <c r="C65" i="4"/>
  <c r="C89" i="4" s="1"/>
  <c r="E64" i="4"/>
  <c r="E63" i="4"/>
  <c r="D60" i="4"/>
  <c r="E59" i="4"/>
  <c r="E58" i="4"/>
  <c r="E57" i="4"/>
  <c r="D57" i="4"/>
  <c r="C57" i="4"/>
  <c r="C60" i="4" s="1"/>
  <c r="E60" i="4" s="1"/>
  <c r="E56" i="4"/>
  <c r="E55" i="4"/>
  <c r="E54" i="4"/>
  <c r="E53" i="4"/>
  <c r="E52" i="4"/>
  <c r="E47" i="4"/>
  <c r="E46" i="4"/>
  <c r="D45" i="4"/>
  <c r="D48" i="4" s="1"/>
  <c r="C45" i="4"/>
  <c r="E45" i="4" s="1"/>
  <c r="E44" i="4"/>
  <c r="E43" i="4"/>
  <c r="E42" i="4"/>
  <c r="E41" i="4"/>
  <c r="E40" i="4"/>
  <c r="C34" i="4"/>
  <c r="D33" i="4"/>
  <c r="D34" i="4" s="1"/>
  <c r="E34" i="4" s="1"/>
  <c r="C33" i="4"/>
  <c r="E32" i="4"/>
  <c r="E31" i="4"/>
  <c r="E30" i="4"/>
  <c r="E29" i="4"/>
  <c r="E28" i="4"/>
  <c r="E27" i="4"/>
  <c r="E23" i="4"/>
  <c r="E22" i="4"/>
  <c r="D21" i="4"/>
  <c r="D24" i="4" s="1"/>
  <c r="C21" i="4"/>
  <c r="E21" i="4" s="1"/>
  <c r="E20" i="4"/>
  <c r="E19" i="4"/>
  <c r="E18" i="4"/>
  <c r="E17" i="4"/>
  <c r="E13" i="4"/>
  <c r="E12" i="4"/>
  <c r="D12" i="4"/>
  <c r="D14" i="4" s="1"/>
  <c r="C12" i="4"/>
  <c r="C14" i="4" s="1"/>
  <c r="E11" i="4"/>
  <c r="E10" i="4"/>
  <c r="E9" i="4"/>
  <c r="E8" i="4"/>
  <c r="E7" i="4"/>
  <c r="D36" i="4" l="1"/>
  <c r="E14" i="4"/>
  <c r="E144" i="4"/>
  <c r="E306" i="4"/>
  <c r="D104" i="4"/>
  <c r="E89" i="4"/>
  <c r="E81" i="4"/>
  <c r="E172" i="4"/>
  <c r="C195" i="4"/>
  <c r="D306" i="4"/>
  <c r="D308" i="4" s="1"/>
  <c r="D310" i="4" s="1"/>
  <c r="E33" i="4"/>
  <c r="C24" i="4"/>
  <c r="E24" i="4" s="1"/>
  <c r="C48" i="4"/>
  <c r="E65" i="4"/>
  <c r="E133" i="4"/>
  <c r="E150" i="4"/>
  <c r="E162" i="4"/>
  <c r="E287" i="4"/>
  <c r="N38" i="3"/>
  <c r="M38" i="3"/>
  <c r="L38" i="3"/>
  <c r="K38" i="3"/>
  <c r="J38" i="3"/>
  <c r="I38" i="3"/>
  <c r="H38" i="3"/>
  <c r="G38" i="3"/>
  <c r="F38" i="3"/>
  <c r="E38" i="3"/>
  <c r="D38" i="3"/>
  <c r="C38" i="3"/>
  <c r="O38" i="3" s="1"/>
  <c r="O37" i="3"/>
  <c r="O36" i="3"/>
  <c r="O35" i="3"/>
  <c r="O33" i="3"/>
  <c r="O32" i="3"/>
  <c r="N28" i="3"/>
  <c r="M28" i="3"/>
  <c r="L28" i="3"/>
  <c r="K28" i="3"/>
  <c r="J28" i="3"/>
  <c r="I28" i="3"/>
  <c r="H28" i="3"/>
  <c r="G28" i="3"/>
  <c r="F28" i="3"/>
  <c r="E28" i="3"/>
  <c r="D28" i="3"/>
  <c r="C28" i="3"/>
  <c r="O28" i="3" s="1"/>
  <c r="O27" i="3"/>
  <c r="O26" i="3"/>
  <c r="O24" i="3"/>
  <c r="O23" i="3"/>
  <c r="N19" i="3"/>
  <c r="N40" i="3" s="1"/>
  <c r="N42" i="3" s="1"/>
  <c r="M19" i="3"/>
  <c r="M40" i="3" s="1"/>
  <c r="M42" i="3" s="1"/>
  <c r="L19" i="3"/>
  <c r="L40" i="3" s="1"/>
  <c r="L42" i="3" s="1"/>
  <c r="K19" i="3"/>
  <c r="K40" i="3" s="1"/>
  <c r="K42" i="3" s="1"/>
  <c r="J19" i="3"/>
  <c r="J40" i="3" s="1"/>
  <c r="J42" i="3" s="1"/>
  <c r="I19" i="3"/>
  <c r="I40" i="3" s="1"/>
  <c r="I42" i="3" s="1"/>
  <c r="H19" i="3"/>
  <c r="H40" i="3" s="1"/>
  <c r="H42" i="3" s="1"/>
  <c r="G19" i="3"/>
  <c r="G40" i="3" s="1"/>
  <c r="G42" i="3" s="1"/>
  <c r="F19" i="3"/>
  <c r="F40" i="3" s="1"/>
  <c r="F42" i="3" s="1"/>
  <c r="E19" i="3"/>
  <c r="E40" i="3" s="1"/>
  <c r="E42" i="3" s="1"/>
  <c r="D19" i="3"/>
  <c r="D40" i="3" s="1"/>
  <c r="D42" i="3" s="1"/>
  <c r="O18" i="3"/>
  <c r="O17" i="3"/>
  <c r="O16" i="3"/>
  <c r="O15" i="3"/>
  <c r="O14" i="3"/>
  <c r="O13" i="3"/>
  <c r="O11" i="3"/>
  <c r="O8" i="3"/>
  <c r="O7" i="3"/>
  <c r="O6" i="3"/>
  <c r="C36" i="4" l="1"/>
  <c r="E48" i="4"/>
  <c r="C104" i="4"/>
  <c r="E104" i="4" s="1"/>
  <c r="C196" i="4"/>
  <c r="E195" i="4"/>
  <c r="D106" i="4"/>
  <c r="E196" i="4" l="1"/>
  <c r="C230" i="4"/>
  <c r="E36" i="4"/>
  <c r="C106" i="4"/>
  <c r="E106" i="4" s="1"/>
  <c r="E230" i="4" l="1"/>
  <c r="C308" i="4"/>
  <c r="E308" i="4" l="1"/>
  <c r="C310" i="4"/>
  <c r="E310" i="4" s="1"/>
  <c r="L161" i="2" l="1"/>
  <c r="O160" i="2"/>
  <c r="N160" i="2"/>
  <c r="M160" i="2"/>
  <c r="L160" i="2"/>
  <c r="K160" i="2"/>
  <c r="J160" i="2"/>
  <c r="I160" i="2"/>
  <c r="H160" i="2"/>
  <c r="G160" i="2"/>
  <c r="F160" i="2"/>
  <c r="E160" i="2"/>
  <c r="D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O158" i="2"/>
  <c r="O161" i="2" s="1"/>
  <c r="N158" i="2"/>
  <c r="N161" i="2" s="1"/>
  <c r="M158" i="2"/>
  <c r="M161" i="2" s="1"/>
  <c r="L158" i="2"/>
  <c r="K158" i="2"/>
  <c r="K161" i="2" s="1"/>
  <c r="J158" i="2"/>
  <c r="J161" i="2" s="1"/>
  <c r="I158" i="2"/>
  <c r="I161" i="2" s="1"/>
  <c r="H158" i="2"/>
  <c r="H161" i="2" s="1"/>
  <c r="G158" i="2"/>
  <c r="G161" i="2" s="1"/>
  <c r="F158" i="2"/>
  <c r="F161" i="2" s="1"/>
  <c r="E158" i="2"/>
  <c r="E161" i="2" s="1"/>
  <c r="D158" i="2"/>
  <c r="D161" i="2" s="1"/>
  <c r="O152" i="2"/>
  <c r="N152" i="2"/>
  <c r="M152" i="2"/>
  <c r="L152" i="2"/>
  <c r="K152" i="2"/>
  <c r="J152" i="2"/>
  <c r="I152" i="2"/>
  <c r="H152" i="2"/>
  <c r="G152" i="2"/>
  <c r="F152" i="2"/>
  <c r="E152" i="2"/>
  <c r="D152" i="2"/>
  <c r="T130" i="2"/>
  <c r="S130" i="2"/>
  <c r="R130" i="2"/>
  <c r="Q130" i="2"/>
  <c r="P130" i="2"/>
  <c r="D128" i="2"/>
  <c r="T126" i="2"/>
  <c r="T124" i="2" s="1"/>
  <c r="S126" i="2"/>
  <c r="R126" i="2"/>
  <c r="Q126" i="2"/>
  <c r="P126" i="2"/>
  <c r="P124" i="2" s="1"/>
  <c r="T125" i="2"/>
  <c r="S125" i="2"/>
  <c r="R125" i="2"/>
  <c r="R124" i="2" s="1"/>
  <c r="Q125" i="2"/>
  <c r="Q124" i="2" s="1"/>
  <c r="P125" i="2"/>
  <c r="S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T123" i="2"/>
  <c r="S123" i="2"/>
  <c r="R123" i="2"/>
  <c r="Q123" i="2"/>
  <c r="P123" i="2"/>
  <c r="T122" i="2"/>
  <c r="S122" i="2"/>
  <c r="R122" i="2"/>
  <c r="Q122" i="2"/>
  <c r="P122" i="2"/>
  <c r="T121" i="2"/>
  <c r="S121" i="2"/>
  <c r="R121" i="2"/>
  <c r="R118" i="2" s="1"/>
  <c r="Q121" i="2"/>
  <c r="P121" i="2"/>
  <c r="T120" i="2"/>
  <c r="S120" i="2"/>
  <c r="S118" i="2" s="1"/>
  <c r="R120" i="2"/>
  <c r="Q120" i="2"/>
  <c r="P120" i="2"/>
  <c r="T119" i="2"/>
  <c r="T118" i="2" s="1"/>
  <c r="S119" i="2"/>
  <c r="R119" i="2"/>
  <c r="Q119" i="2"/>
  <c r="P119" i="2"/>
  <c r="P118" i="2" s="1"/>
  <c r="O118" i="2"/>
  <c r="N118" i="2"/>
  <c r="N113" i="2" s="1"/>
  <c r="M118" i="2"/>
  <c r="L118" i="2"/>
  <c r="K118" i="2"/>
  <c r="J118" i="2"/>
  <c r="J113" i="2" s="1"/>
  <c r="I118" i="2"/>
  <c r="H118" i="2"/>
  <c r="G118" i="2"/>
  <c r="F118" i="2"/>
  <c r="F113" i="2" s="1"/>
  <c r="E118" i="2"/>
  <c r="D118" i="2"/>
  <c r="T117" i="2"/>
  <c r="S117" i="2"/>
  <c r="S114" i="2" s="1"/>
  <c r="S113" i="2" s="1"/>
  <c r="R117" i="2"/>
  <c r="Q117" i="2"/>
  <c r="P117" i="2"/>
  <c r="T116" i="2"/>
  <c r="T114" i="2" s="1"/>
  <c r="S116" i="2"/>
  <c r="R116" i="2"/>
  <c r="Q116" i="2"/>
  <c r="P116" i="2"/>
  <c r="P114" i="2" s="1"/>
  <c r="T115" i="2"/>
  <c r="S115" i="2"/>
  <c r="R115" i="2"/>
  <c r="R114" i="2" s="1"/>
  <c r="Q115" i="2"/>
  <c r="Q114" i="2" s="1"/>
  <c r="P115" i="2"/>
  <c r="O114" i="2"/>
  <c r="O113" i="2" s="1"/>
  <c r="N114" i="2"/>
  <c r="M114" i="2"/>
  <c r="L114" i="2"/>
  <c r="L113" i="2" s="1"/>
  <c r="K114" i="2"/>
  <c r="K113" i="2" s="1"/>
  <c r="J114" i="2"/>
  <c r="I114" i="2"/>
  <c r="H114" i="2"/>
  <c r="H113" i="2" s="1"/>
  <c r="G114" i="2"/>
  <c r="G113" i="2" s="1"/>
  <c r="F114" i="2"/>
  <c r="E114" i="2"/>
  <c r="D114" i="2"/>
  <c r="D113" i="2" s="1"/>
  <c r="M113" i="2"/>
  <c r="I113" i="2"/>
  <c r="E113" i="2"/>
  <c r="T112" i="2"/>
  <c r="S112" i="2"/>
  <c r="R112" i="2"/>
  <c r="R110" i="2" s="1"/>
  <c r="Q112" i="2"/>
  <c r="P112" i="2"/>
  <c r="T111" i="2"/>
  <c r="T110" i="2" s="1"/>
  <c r="S111" i="2"/>
  <c r="S110" i="2" s="1"/>
  <c r="R111" i="2"/>
  <c r="Q111" i="2"/>
  <c r="P111" i="2"/>
  <c r="P110" i="2" s="1"/>
  <c r="Q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T109" i="2"/>
  <c r="S109" i="2"/>
  <c r="R109" i="2"/>
  <c r="R107" i="2" s="1"/>
  <c r="Q109" i="2"/>
  <c r="P109" i="2"/>
  <c r="T108" i="2"/>
  <c r="T107" i="2" s="1"/>
  <c r="S108" i="2"/>
  <c r="S107" i="2" s="1"/>
  <c r="R108" i="2"/>
  <c r="Q108" i="2"/>
  <c r="P108" i="2"/>
  <c r="P107" i="2" s="1"/>
  <c r="Q107" i="2"/>
  <c r="Q101" i="2" s="1"/>
  <c r="O107" i="2"/>
  <c r="N107" i="2"/>
  <c r="M107" i="2"/>
  <c r="L107" i="2"/>
  <c r="K107" i="2"/>
  <c r="J107" i="2"/>
  <c r="I107" i="2"/>
  <c r="H107" i="2"/>
  <c r="G107" i="2"/>
  <c r="F107" i="2"/>
  <c r="E107" i="2"/>
  <c r="D107" i="2"/>
  <c r="T106" i="2"/>
  <c r="S106" i="2"/>
  <c r="R106" i="2"/>
  <c r="Q106" i="2"/>
  <c r="P106" i="2"/>
  <c r="T105" i="2"/>
  <c r="S105" i="2"/>
  <c r="S102" i="2" s="1"/>
  <c r="S101" i="2" s="1"/>
  <c r="R105" i="2"/>
  <c r="Q105" i="2"/>
  <c r="P105" i="2"/>
  <c r="T104" i="2"/>
  <c r="T102" i="2" s="1"/>
  <c r="S104" i="2"/>
  <c r="R104" i="2"/>
  <c r="Q104" i="2"/>
  <c r="P104" i="2"/>
  <c r="P102" i="2" s="1"/>
  <c r="P101" i="2" s="1"/>
  <c r="T103" i="2"/>
  <c r="S103" i="2"/>
  <c r="R103" i="2"/>
  <c r="R102" i="2" s="1"/>
  <c r="R101" i="2" s="1"/>
  <c r="Q103" i="2"/>
  <c r="Q102" i="2" s="1"/>
  <c r="P103" i="2"/>
  <c r="O102" i="2"/>
  <c r="O101" i="2" s="1"/>
  <c r="N102" i="2"/>
  <c r="M102" i="2"/>
  <c r="L102" i="2"/>
  <c r="L101" i="2" s="1"/>
  <c r="K102" i="2"/>
  <c r="K101" i="2" s="1"/>
  <c r="J102" i="2"/>
  <c r="I102" i="2"/>
  <c r="H102" i="2"/>
  <c r="H101" i="2" s="1"/>
  <c r="G102" i="2"/>
  <c r="G101" i="2" s="1"/>
  <c r="F102" i="2"/>
  <c r="E102" i="2"/>
  <c r="D102" i="2"/>
  <c r="N101" i="2"/>
  <c r="M101" i="2"/>
  <c r="J101" i="2"/>
  <c r="I101" i="2"/>
  <c r="F101" i="2"/>
  <c r="E101" i="2"/>
  <c r="T100" i="2"/>
  <c r="S100" i="2"/>
  <c r="R100" i="2"/>
  <c r="Q100" i="2"/>
  <c r="P100" i="2"/>
  <c r="T99" i="2"/>
  <c r="S99" i="2"/>
  <c r="S96" i="2" s="1"/>
  <c r="R99" i="2"/>
  <c r="Q99" i="2"/>
  <c r="P99" i="2"/>
  <c r="T98" i="2"/>
  <c r="T96" i="2" s="1"/>
  <c r="S98" i="2"/>
  <c r="R98" i="2"/>
  <c r="Q98" i="2"/>
  <c r="P98" i="2"/>
  <c r="P96" i="2" s="1"/>
  <c r="T97" i="2"/>
  <c r="S97" i="2"/>
  <c r="R97" i="2"/>
  <c r="Q97" i="2"/>
  <c r="Q96" i="2" s="1"/>
  <c r="P97" i="2"/>
  <c r="O96" i="2"/>
  <c r="N96" i="2"/>
  <c r="M96" i="2"/>
  <c r="L96" i="2"/>
  <c r="K96" i="2"/>
  <c r="J96" i="2"/>
  <c r="I96" i="2"/>
  <c r="H96" i="2"/>
  <c r="G96" i="2"/>
  <c r="F96" i="2"/>
  <c r="E96" i="2"/>
  <c r="D96" i="2"/>
  <c r="T95" i="2"/>
  <c r="S95" i="2"/>
  <c r="R95" i="2"/>
  <c r="Q95" i="2"/>
  <c r="P95" i="2"/>
  <c r="T94" i="2"/>
  <c r="S94" i="2"/>
  <c r="R94" i="2"/>
  <c r="Q94" i="2"/>
  <c r="P94" i="2"/>
  <c r="T93" i="2"/>
  <c r="S93" i="2"/>
  <c r="R93" i="2"/>
  <c r="Q93" i="2"/>
  <c r="P93" i="2"/>
  <c r="T92" i="2"/>
  <c r="S92" i="2"/>
  <c r="R92" i="2"/>
  <c r="Q92" i="2"/>
  <c r="P92" i="2"/>
  <c r="T91" i="2"/>
  <c r="T88" i="2" s="1"/>
  <c r="S91" i="2"/>
  <c r="R91" i="2"/>
  <c r="Q91" i="2"/>
  <c r="P91" i="2"/>
  <c r="T90" i="2"/>
  <c r="S90" i="2"/>
  <c r="R90" i="2"/>
  <c r="Q90" i="2"/>
  <c r="Q88" i="2" s="1"/>
  <c r="P90" i="2"/>
  <c r="T89" i="2"/>
  <c r="S89" i="2"/>
  <c r="R89" i="2"/>
  <c r="R88" i="2" s="1"/>
  <c r="Q89" i="2"/>
  <c r="P89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T87" i="2"/>
  <c r="S87" i="2"/>
  <c r="R87" i="2"/>
  <c r="Q87" i="2"/>
  <c r="P87" i="2"/>
  <c r="T86" i="2"/>
  <c r="S86" i="2"/>
  <c r="R86" i="2"/>
  <c r="Q86" i="2"/>
  <c r="P86" i="2"/>
  <c r="T85" i="2"/>
  <c r="S85" i="2"/>
  <c r="R85" i="2"/>
  <c r="Q85" i="2"/>
  <c r="P85" i="2"/>
  <c r="T84" i="2"/>
  <c r="S84" i="2"/>
  <c r="R84" i="2"/>
  <c r="Q84" i="2"/>
  <c r="P84" i="2"/>
  <c r="T83" i="2"/>
  <c r="S83" i="2"/>
  <c r="R83" i="2"/>
  <c r="Q83" i="2"/>
  <c r="P83" i="2"/>
  <c r="T82" i="2"/>
  <c r="S82" i="2"/>
  <c r="R82" i="2"/>
  <c r="Q82" i="2"/>
  <c r="P82" i="2"/>
  <c r="T81" i="2"/>
  <c r="S81" i="2"/>
  <c r="S79" i="2" s="1"/>
  <c r="R81" i="2"/>
  <c r="Q81" i="2"/>
  <c r="P81" i="2"/>
  <c r="T80" i="2"/>
  <c r="T79" i="2" s="1"/>
  <c r="S80" i="2"/>
  <c r="R80" i="2"/>
  <c r="Q80" i="2"/>
  <c r="P80" i="2"/>
  <c r="P79" i="2" s="1"/>
  <c r="R79" i="2"/>
  <c r="O79" i="2"/>
  <c r="N79" i="2"/>
  <c r="M79" i="2"/>
  <c r="L79" i="2"/>
  <c r="K79" i="2"/>
  <c r="J79" i="2"/>
  <c r="I79" i="2"/>
  <c r="H79" i="2"/>
  <c r="G79" i="2"/>
  <c r="F79" i="2"/>
  <c r="E79" i="2"/>
  <c r="D79" i="2"/>
  <c r="T78" i="2"/>
  <c r="S78" i="2"/>
  <c r="R78" i="2"/>
  <c r="Q78" i="2"/>
  <c r="P78" i="2"/>
  <c r="T77" i="2"/>
  <c r="S77" i="2"/>
  <c r="R77" i="2"/>
  <c r="Q77" i="2"/>
  <c r="P77" i="2"/>
  <c r="T76" i="2"/>
  <c r="S76" i="2"/>
  <c r="R76" i="2"/>
  <c r="Q76" i="2"/>
  <c r="P76" i="2"/>
  <c r="T75" i="2"/>
  <c r="S75" i="2"/>
  <c r="R75" i="2"/>
  <c r="Q75" i="2"/>
  <c r="P75" i="2"/>
  <c r="T74" i="2"/>
  <c r="S74" i="2"/>
  <c r="R74" i="2"/>
  <c r="Q74" i="2"/>
  <c r="P74" i="2"/>
  <c r="T73" i="2"/>
  <c r="S73" i="2"/>
  <c r="R73" i="2"/>
  <c r="Q73" i="2"/>
  <c r="P73" i="2"/>
  <c r="T72" i="2"/>
  <c r="S72" i="2"/>
  <c r="R72" i="2"/>
  <c r="Q72" i="2"/>
  <c r="P72" i="2"/>
  <c r="T71" i="2"/>
  <c r="S71" i="2"/>
  <c r="R71" i="2"/>
  <c r="Q71" i="2"/>
  <c r="P71" i="2"/>
  <c r="T70" i="2"/>
  <c r="S70" i="2"/>
  <c r="S69" i="2" s="1"/>
  <c r="R70" i="2"/>
  <c r="Q70" i="2"/>
  <c r="P70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T68" i="2"/>
  <c r="S68" i="2"/>
  <c r="R68" i="2"/>
  <c r="Q68" i="2"/>
  <c r="P68" i="2"/>
  <c r="T67" i="2"/>
  <c r="S67" i="2"/>
  <c r="R67" i="2"/>
  <c r="Q67" i="2"/>
  <c r="P67" i="2"/>
  <c r="T66" i="2"/>
  <c r="S66" i="2"/>
  <c r="R66" i="2"/>
  <c r="Q66" i="2"/>
  <c r="P66" i="2"/>
  <c r="T65" i="2"/>
  <c r="S65" i="2"/>
  <c r="R65" i="2"/>
  <c r="Q65" i="2"/>
  <c r="P65" i="2"/>
  <c r="T64" i="2"/>
  <c r="S64" i="2"/>
  <c r="R64" i="2"/>
  <c r="R61" i="2" s="1"/>
  <c r="Q64" i="2"/>
  <c r="P64" i="2"/>
  <c r="T63" i="2"/>
  <c r="S63" i="2"/>
  <c r="R63" i="2"/>
  <c r="Q63" i="2"/>
  <c r="P63" i="2"/>
  <c r="T62" i="2"/>
  <c r="T61" i="2" s="1"/>
  <c r="S62" i="2"/>
  <c r="R62" i="2"/>
  <c r="Q62" i="2"/>
  <c r="P62" i="2"/>
  <c r="P61" i="2" s="1"/>
  <c r="S61" i="2"/>
  <c r="O61" i="2"/>
  <c r="N61" i="2"/>
  <c r="M61" i="2"/>
  <c r="L61" i="2"/>
  <c r="K61" i="2"/>
  <c r="J61" i="2"/>
  <c r="I61" i="2"/>
  <c r="H61" i="2"/>
  <c r="G61" i="2"/>
  <c r="F61" i="2"/>
  <c r="E61" i="2"/>
  <c r="D61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R57" i="2"/>
  <c r="Q57" i="2"/>
  <c r="P57" i="2"/>
  <c r="T56" i="2"/>
  <c r="S56" i="2"/>
  <c r="R56" i="2"/>
  <c r="Q56" i="2"/>
  <c r="P56" i="2"/>
  <c r="T55" i="2"/>
  <c r="S55" i="2"/>
  <c r="R55" i="2"/>
  <c r="Q55" i="2"/>
  <c r="P55" i="2"/>
  <c r="T54" i="2"/>
  <c r="S54" i="2"/>
  <c r="R54" i="2"/>
  <c r="Q54" i="2"/>
  <c r="P54" i="2"/>
  <c r="T53" i="2"/>
  <c r="S53" i="2"/>
  <c r="R53" i="2"/>
  <c r="Q53" i="2"/>
  <c r="P53" i="2"/>
  <c r="T52" i="2"/>
  <c r="S52" i="2"/>
  <c r="R52" i="2"/>
  <c r="Q52" i="2"/>
  <c r="P52" i="2"/>
  <c r="T51" i="2"/>
  <c r="S51" i="2"/>
  <c r="R51" i="2"/>
  <c r="Q51" i="2"/>
  <c r="P51" i="2"/>
  <c r="P48" i="2" s="1"/>
  <c r="T50" i="2"/>
  <c r="S50" i="2"/>
  <c r="R50" i="2"/>
  <c r="Q50" i="2"/>
  <c r="Q48" i="2" s="1"/>
  <c r="P50" i="2"/>
  <c r="T49" i="2"/>
  <c r="S49" i="2"/>
  <c r="R49" i="2"/>
  <c r="Q49" i="2"/>
  <c r="P49" i="2"/>
  <c r="T48" i="2"/>
  <c r="R48" i="2"/>
  <c r="O48" i="2"/>
  <c r="N48" i="2"/>
  <c r="M48" i="2"/>
  <c r="L48" i="2"/>
  <c r="K48" i="2"/>
  <c r="J48" i="2"/>
  <c r="I48" i="2"/>
  <c r="H48" i="2"/>
  <c r="G48" i="2"/>
  <c r="F48" i="2"/>
  <c r="E48" i="2"/>
  <c r="D48" i="2"/>
  <c r="T47" i="2"/>
  <c r="S47" i="2"/>
  <c r="R47" i="2"/>
  <c r="Q47" i="2"/>
  <c r="P47" i="2"/>
  <c r="T46" i="2"/>
  <c r="T45" i="2" s="1"/>
  <c r="S46" i="2"/>
  <c r="R46" i="2"/>
  <c r="Q46" i="2"/>
  <c r="P46" i="2"/>
  <c r="P45" i="2" s="1"/>
  <c r="R45" i="2"/>
  <c r="Q45" i="2"/>
  <c r="O45" i="2"/>
  <c r="N45" i="2"/>
  <c r="M45" i="2"/>
  <c r="L45" i="2"/>
  <c r="K45" i="2"/>
  <c r="J45" i="2"/>
  <c r="I45" i="2"/>
  <c r="H45" i="2"/>
  <c r="G45" i="2"/>
  <c r="F45" i="2"/>
  <c r="E45" i="2"/>
  <c r="D45" i="2"/>
  <c r="T44" i="2"/>
  <c r="S44" i="2"/>
  <c r="R44" i="2"/>
  <c r="Q44" i="2"/>
  <c r="P44" i="2"/>
  <c r="T43" i="2"/>
  <c r="S43" i="2"/>
  <c r="R43" i="2"/>
  <c r="Q43" i="2"/>
  <c r="P43" i="2"/>
  <c r="T42" i="2"/>
  <c r="S42" i="2"/>
  <c r="R42" i="2"/>
  <c r="Q42" i="2"/>
  <c r="P42" i="2"/>
  <c r="P39" i="2" s="1"/>
  <c r="T41" i="2"/>
  <c r="S41" i="2"/>
  <c r="R41" i="2"/>
  <c r="Q41" i="2"/>
  <c r="Q39" i="2" s="1"/>
  <c r="P41" i="2"/>
  <c r="T40" i="2"/>
  <c r="S40" i="2"/>
  <c r="S39" i="2" s="1"/>
  <c r="R40" i="2"/>
  <c r="R39" i="2" s="1"/>
  <c r="Q40" i="2"/>
  <c r="P40" i="2"/>
  <c r="T39" i="2"/>
  <c r="O39" i="2"/>
  <c r="N39" i="2"/>
  <c r="M39" i="2"/>
  <c r="L39" i="2"/>
  <c r="K39" i="2"/>
  <c r="J39" i="2"/>
  <c r="I39" i="2"/>
  <c r="H39" i="2"/>
  <c r="G39" i="2"/>
  <c r="F39" i="2"/>
  <c r="E39" i="2"/>
  <c r="D39" i="2"/>
  <c r="T38" i="2"/>
  <c r="T36" i="2" s="1"/>
  <c r="S38" i="2"/>
  <c r="R38" i="2"/>
  <c r="Q38" i="2"/>
  <c r="P38" i="2"/>
  <c r="P36" i="2" s="1"/>
  <c r="T37" i="2"/>
  <c r="S37" i="2"/>
  <c r="R37" i="2"/>
  <c r="R36" i="2" s="1"/>
  <c r="Q37" i="2"/>
  <c r="Q36" i="2" s="1"/>
  <c r="P37" i="2"/>
  <c r="S36" i="2"/>
  <c r="O36" i="2"/>
  <c r="N36" i="2"/>
  <c r="M36" i="2"/>
  <c r="L36" i="2"/>
  <c r="K36" i="2"/>
  <c r="J36" i="2"/>
  <c r="I36" i="2"/>
  <c r="H36" i="2"/>
  <c r="G36" i="2"/>
  <c r="F36" i="2"/>
  <c r="E36" i="2"/>
  <c r="D36" i="2"/>
  <c r="T35" i="2"/>
  <c r="T33" i="2" s="1"/>
  <c r="S35" i="2"/>
  <c r="R35" i="2"/>
  <c r="Q35" i="2"/>
  <c r="P35" i="2"/>
  <c r="P33" i="2" s="1"/>
  <c r="T34" i="2"/>
  <c r="S34" i="2"/>
  <c r="R34" i="2"/>
  <c r="R33" i="2" s="1"/>
  <c r="Q34" i="2"/>
  <c r="P34" i="2"/>
  <c r="S33" i="2"/>
  <c r="Q33" i="2"/>
  <c r="O33" i="2"/>
  <c r="N33" i="2"/>
  <c r="M33" i="2"/>
  <c r="L33" i="2"/>
  <c r="K33" i="2"/>
  <c r="J33" i="2"/>
  <c r="I33" i="2"/>
  <c r="H33" i="2"/>
  <c r="G33" i="2"/>
  <c r="F33" i="2"/>
  <c r="E33" i="2"/>
  <c r="D33" i="2"/>
  <c r="T32" i="2"/>
  <c r="S32" i="2"/>
  <c r="R32" i="2"/>
  <c r="R29" i="2" s="1"/>
  <c r="Q32" i="2"/>
  <c r="P32" i="2"/>
  <c r="T31" i="2"/>
  <c r="S31" i="2"/>
  <c r="R31" i="2"/>
  <c r="Q31" i="2"/>
  <c r="P31" i="2"/>
  <c r="T30" i="2"/>
  <c r="T29" i="2" s="1"/>
  <c r="S30" i="2"/>
  <c r="R30" i="2"/>
  <c r="Q30" i="2"/>
  <c r="P30" i="2"/>
  <c r="P29" i="2" s="1"/>
  <c r="Q29" i="2"/>
  <c r="O29" i="2"/>
  <c r="N29" i="2"/>
  <c r="M29" i="2"/>
  <c r="L29" i="2"/>
  <c r="K29" i="2"/>
  <c r="J29" i="2"/>
  <c r="I29" i="2"/>
  <c r="H29" i="2"/>
  <c r="G29" i="2"/>
  <c r="F29" i="2"/>
  <c r="E29" i="2"/>
  <c r="D29" i="2"/>
  <c r="T27" i="2"/>
  <c r="S27" i="2"/>
  <c r="R27" i="2"/>
  <c r="Q27" i="2"/>
  <c r="P27" i="2"/>
  <c r="T26" i="2"/>
  <c r="S26" i="2"/>
  <c r="R26" i="2"/>
  <c r="Q26" i="2"/>
  <c r="P26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T21" i="2"/>
  <c r="S21" i="2"/>
  <c r="R21" i="2"/>
  <c r="Q21" i="2"/>
  <c r="P21" i="2"/>
  <c r="T20" i="2"/>
  <c r="S20" i="2"/>
  <c r="R20" i="2"/>
  <c r="Q20" i="2"/>
  <c r="P20" i="2"/>
  <c r="T19" i="2"/>
  <c r="S19" i="2"/>
  <c r="R19" i="2"/>
  <c r="Q19" i="2"/>
  <c r="P19" i="2"/>
  <c r="T18" i="2"/>
  <c r="S18" i="2"/>
  <c r="R18" i="2"/>
  <c r="Q18" i="2"/>
  <c r="P18" i="2"/>
  <c r="T17" i="2"/>
  <c r="S17" i="2"/>
  <c r="R17" i="2"/>
  <c r="R15" i="2" s="1"/>
  <c r="Q17" i="2"/>
  <c r="P17" i="2"/>
  <c r="T16" i="2"/>
  <c r="T15" i="2" s="1"/>
  <c r="S16" i="2"/>
  <c r="S15" i="2" s="1"/>
  <c r="R16" i="2"/>
  <c r="Q16" i="2"/>
  <c r="P16" i="2"/>
  <c r="P15" i="2" s="1"/>
  <c r="Q15" i="2"/>
  <c r="O15" i="2"/>
  <c r="N15" i="2"/>
  <c r="M15" i="2"/>
  <c r="L15" i="2"/>
  <c r="K15" i="2"/>
  <c r="J15" i="2"/>
  <c r="I15" i="2"/>
  <c r="H15" i="2"/>
  <c r="G15" i="2"/>
  <c r="F15" i="2"/>
  <c r="E15" i="2"/>
  <c r="D15" i="2"/>
  <c r="T13" i="2"/>
  <c r="S13" i="2"/>
  <c r="R13" i="2"/>
  <c r="Q13" i="2"/>
  <c r="P13" i="2"/>
  <c r="T11" i="2"/>
  <c r="S11" i="2"/>
  <c r="R11" i="2"/>
  <c r="Q11" i="2"/>
  <c r="P11" i="2"/>
  <c r="D10" i="2"/>
  <c r="O4" i="2"/>
  <c r="O149" i="2" s="1"/>
  <c r="N4" i="2"/>
  <c r="N149" i="2" s="1"/>
  <c r="M4" i="2"/>
  <c r="M149" i="2" s="1"/>
  <c r="L4" i="2"/>
  <c r="L9" i="2" s="1"/>
  <c r="L8" i="2" s="1"/>
  <c r="K4" i="2"/>
  <c r="K149" i="2" s="1"/>
  <c r="J4" i="2"/>
  <c r="J149" i="2" s="1"/>
  <c r="I4" i="2"/>
  <c r="I149" i="2" s="1"/>
  <c r="H4" i="2"/>
  <c r="H149" i="2" s="1"/>
  <c r="G4" i="2"/>
  <c r="G149" i="2" s="1"/>
  <c r="F4" i="2"/>
  <c r="F149" i="2" s="1"/>
  <c r="E4" i="2"/>
  <c r="E149" i="2" s="1"/>
  <c r="D4" i="2"/>
  <c r="T3" i="2"/>
  <c r="S3" i="2"/>
  <c r="R3" i="2"/>
  <c r="Q3" i="2"/>
  <c r="P3" i="2"/>
  <c r="T2" i="2"/>
  <c r="S2" i="2"/>
  <c r="R2" i="2"/>
  <c r="Q2" i="2"/>
  <c r="P2" i="2"/>
  <c r="D101" i="2" l="1"/>
  <c r="D28" i="2" s="1"/>
  <c r="C12" i="3"/>
  <c r="S4" i="2"/>
  <c r="L149" i="2"/>
  <c r="L150" i="2" s="1"/>
  <c r="L153" i="2" s="1"/>
  <c r="L162" i="2" s="1"/>
  <c r="P4" i="2"/>
  <c r="M129" i="2"/>
  <c r="M12" i="2"/>
  <c r="H150" i="2"/>
  <c r="H153" i="2" s="1"/>
  <c r="H162" i="2" s="1"/>
  <c r="H151" i="2"/>
  <c r="O150" i="2"/>
  <c r="O153" i="2" s="1"/>
  <c r="O162" i="2" s="1"/>
  <c r="R113" i="2"/>
  <c r="H9" i="2"/>
  <c r="H8" i="2" s="1"/>
  <c r="R96" i="2"/>
  <c r="T101" i="2"/>
  <c r="G150" i="2"/>
  <c r="G153" i="2" s="1"/>
  <c r="G162" i="2" s="1"/>
  <c r="K9" i="2"/>
  <c r="K8" i="2" s="1"/>
  <c r="T4" i="2"/>
  <c r="D9" i="2"/>
  <c r="M150" i="2"/>
  <c r="M153" i="2" s="1"/>
  <c r="M162" i="2" s="1"/>
  <c r="E9" i="2"/>
  <c r="E8" i="2" s="1"/>
  <c r="M9" i="2"/>
  <c r="S48" i="2"/>
  <c r="Q61" i="2"/>
  <c r="Q79" i="2"/>
  <c r="S88" i="2"/>
  <c r="D149" i="2"/>
  <c r="L151" i="2"/>
  <c r="K150" i="2"/>
  <c r="K153" i="2" s="1"/>
  <c r="K162" i="2" s="1"/>
  <c r="G9" i="2"/>
  <c r="O9" i="2"/>
  <c r="O8" i="2" s="1"/>
  <c r="E150" i="2"/>
  <c r="E153" i="2" s="1"/>
  <c r="E162" i="2" s="1"/>
  <c r="I150" i="2"/>
  <c r="I153" i="2" s="1"/>
  <c r="I162" i="2" s="1"/>
  <c r="Q4" i="2"/>
  <c r="I9" i="2"/>
  <c r="I8" i="2" s="1"/>
  <c r="F150" i="2"/>
  <c r="F153" i="2" s="1"/>
  <c r="F162" i="2" s="1"/>
  <c r="J150" i="2"/>
  <c r="J153" i="2" s="1"/>
  <c r="J162" i="2" s="1"/>
  <c r="N150" i="2"/>
  <c r="N153" i="2" s="1"/>
  <c r="N162" i="2" s="1"/>
  <c r="R4" i="2"/>
  <c r="F9" i="2"/>
  <c r="F8" i="2" s="1"/>
  <c r="J9" i="2"/>
  <c r="N9" i="2"/>
  <c r="N8" i="2" s="1"/>
  <c r="S29" i="2"/>
  <c r="S45" i="2"/>
  <c r="P69" i="2"/>
  <c r="T69" i="2"/>
  <c r="P113" i="2"/>
  <c r="T113" i="2"/>
  <c r="Q118" i="2"/>
  <c r="Q113" i="2" s="1"/>
  <c r="C19" i="3" l="1"/>
  <c r="O12" i="3"/>
  <c r="D14" i="2"/>
  <c r="D138" i="2" s="1"/>
  <c r="D131" i="2"/>
  <c r="O151" i="2"/>
  <c r="N151" i="2"/>
  <c r="K151" i="2"/>
  <c r="I151" i="2"/>
  <c r="F151" i="2"/>
  <c r="K129" i="2"/>
  <c r="K128" i="2" s="1"/>
  <c r="K28" i="2" s="1"/>
  <c r="K12" i="2"/>
  <c r="K10" i="2" s="1"/>
  <c r="K7" i="2" s="1"/>
  <c r="K136" i="2" s="1"/>
  <c r="N12" i="2"/>
  <c r="N10" i="2" s="1"/>
  <c r="N7" i="2" s="1"/>
  <c r="N136" i="2" s="1"/>
  <c r="N129" i="2"/>
  <c r="N128" i="2" s="1"/>
  <c r="N28" i="2" s="1"/>
  <c r="H129" i="2"/>
  <c r="H128" i="2" s="1"/>
  <c r="H28" i="2" s="1"/>
  <c r="H12" i="2"/>
  <c r="H10" i="2" s="1"/>
  <c r="H7" i="2" s="1"/>
  <c r="H136" i="2" s="1"/>
  <c r="R9" i="2"/>
  <c r="R8" i="2" s="1"/>
  <c r="J8" i="2"/>
  <c r="F129" i="2"/>
  <c r="F128" i="2" s="1"/>
  <c r="F28" i="2" s="1"/>
  <c r="F12" i="2"/>
  <c r="F10" i="2" s="1"/>
  <c r="F7" i="2" s="1"/>
  <c r="F136" i="2" s="1"/>
  <c r="J151" i="2"/>
  <c r="E151" i="2"/>
  <c r="Q9" i="2"/>
  <c r="Q8" i="2" s="1"/>
  <c r="G8" i="2"/>
  <c r="D150" i="2"/>
  <c r="D153" i="2" s="1"/>
  <c r="D162" i="2" s="1"/>
  <c r="M151" i="2"/>
  <c r="G151" i="2"/>
  <c r="M10" i="2"/>
  <c r="O129" i="2"/>
  <c r="O128" i="2" s="1"/>
  <c r="O28" i="2" s="1"/>
  <c r="O12" i="2"/>
  <c r="O10" i="2" s="1"/>
  <c r="O7" i="2" s="1"/>
  <c r="O136" i="2" s="1"/>
  <c r="G129" i="2"/>
  <c r="G12" i="2"/>
  <c r="J12" i="2"/>
  <c r="J129" i="2"/>
  <c r="L129" i="2"/>
  <c r="L128" i="2" s="1"/>
  <c r="L28" i="2" s="1"/>
  <c r="L12" i="2"/>
  <c r="L10" i="2" s="1"/>
  <c r="L7" i="2" s="1"/>
  <c r="L136" i="2" s="1"/>
  <c r="M8" i="2"/>
  <c r="S9" i="2"/>
  <c r="S8" i="2" s="1"/>
  <c r="D8" i="2"/>
  <c r="D7" i="2" s="1"/>
  <c r="D136" i="2" s="1"/>
  <c r="P9" i="2"/>
  <c r="P8" i="2" s="1"/>
  <c r="T9" i="2"/>
  <c r="T8" i="2" s="1"/>
  <c r="I129" i="2"/>
  <c r="I128" i="2" s="1"/>
  <c r="I28" i="2" s="1"/>
  <c r="I12" i="2"/>
  <c r="I10" i="2" s="1"/>
  <c r="I7" i="2" s="1"/>
  <c r="I136" i="2" s="1"/>
  <c r="M128" i="2"/>
  <c r="M28" i="2" s="1"/>
  <c r="C40" i="3" l="1"/>
  <c r="O19" i="3"/>
  <c r="J128" i="2"/>
  <c r="J28" i="2" s="1"/>
  <c r="R129" i="2"/>
  <c r="R128" i="2" s="1"/>
  <c r="R28" i="2" s="1"/>
  <c r="N14" i="2"/>
  <c r="N138" i="2" s="1"/>
  <c r="N131" i="2"/>
  <c r="S129" i="2"/>
  <c r="S128" i="2" s="1"/>
  <c r="S28" i="2" s="1"/>
  <c r="M7" i="2"/>
  <c r="M136" i="2" s="1"/>
  <c r="R12" i="2"/>
  <c r="R10" i="2" s="1"/>
  <c r="R7" i="2" s="1"/>
  <c r="J10" i="2"/>
  <c r="J7" i="2" s="1"/>
  <c r="J136" i="2" s="1"/>
  <c r="O14" i="2"/>
  <c r="O138" i="2" s="1"/>
  <c r="O139" i="2" s="1"/>
  <c r="O142" i="2" s="1"/>
  <c r="O131" i="2"/>
  <c r="S12" i="2"/>
  <c r="S10" i="2" s="1"/>
  <c r="D151" i="2"/>
  <c r="K14" i="2"/>
  <c r="K138" i="2" s="1"/>
  <c r="K139" i="2" s="1"/>
  <c r="K142" i="2" s="1"/>
  <c r="K131" i="2"/>
  <c r="I14" i="2"/>
  <c r="I138" i="2" s="1"/>
  <c r="I139" i="2" s="1"/>
  <c r="I142" i="2" s="1"/>
  <c r="I131" i="2"/>
  <c r="F14" i="2"/>
  <c r="F138" i="2" s="1"/>
  <c r="F139" i="2" s="1"/>
  <c r="F142" i="2" s="1"/>
  <c r="F131" i="2"/>
  <c r="M14" i="2"/>
  <c r="M138" i="2" s="1"/>
  <c r="M131" i="2"/>
  <c r="G10" i="2"/>
  <c r="G7" i="2" s="1"/>
  <c r="G136" i="2" s="1"/>
  <c r="Q12" i="2"/>
  <c r="Q10" i="2" s="1"/>
  <c r="Q7" i="2" s="1"/>
  <c r="N139" i="2"/>
  <c r="N142" i="2" s="1"/>
  <c r="S7" i="2"/>
  <c r="E129" i="2"/>
  <c r="E12" i="2"/>
  <c r="D140" i="2"/>
  <c r="E134" i="2" s="1"/>
  <c r="D139" i="2"/>
  <c r="D142" i="2" s="1"/>
  <c r="L14" i="2"/>
  <c r="L138" i="2" s="1"/>
  <c r="L139" i="2" s="1"/>
  <c r="L142" i="2" s="1"/>
  <c r="L131" i="2"/>
  <c r="Q129" i="2"/>
  <c r="Q128" i="2" s="1"/>
  <c r="Q28" i="2" s="1"/>
  <c r="G128" i="2"/>
  <c r="G28" i="2" s="1"/>
  <c r="H14" i="2"/>
  <c r="H138" i="2" s="1"/>
  <c r="H139" i="2" s="1"/>
  <c r="H142" i="2" s="1"/>
  <c r="H131" i="2"/>
  <c r="C42" i="3" l="1"/>
  <c r="O40" i="3"/>
  <c r="T129" i="2"/>
  <c r="T128" i="2" s="1"/>
  <c r="P129" i="2"/>
  <c r="P128" i="2" s="1"/>
  <c r="P28" i="2" s="1"/>
  <c r="E128" i="2"/>
  <c r="E28" i="2" s="1"/>
  <c r="R131" i="2"/>
  <c r="R14" i="2"/>
  <c r="G14" i="2"/>
  <c r="G138" i="2" s="1"/>
  <c r="G139" i="2" s="1"/>
  <c r="G142" i="2" s="1"/>
  <c r="G131" i="2"/>
  <c r="S14" i="2"/>
  <c r="S131" i="2"/>
  <c r="J14" i="2"/>
  <c r="J138" i="2" s="1"/>
  <c r="J139" i="2" s="1"/>
  <c r="J142" i="2" s="1"/>
  <c r="J131" i="2"/>
  <c r="E10" i="2"/>
  <c r="E7" i="2" s="1"/>
  <c r="E136" i="2" s="1"/>
  <c r="T12" i="2"/>
  <c r="T10" i="2" s="1"/>
  <c r="P12" i="2"/>
  <c r="P10" i="2" s="1"/>
  <c r="P7" i="2" s="1"/>
  <c r="Q14" i="2"/>
  <c r="Q131" i="2"/>
  <c r="M139" i="2"/>
  <c r="M142" i="2" s="1"/>
  <c r="C44" i="3" l="1"/>
  <c r="D43" i="3" s="1"/>
  <c r="O42" i="3"/>
  <c r="T28" i="2"/>
  <c r="P131" i="2"/>
  <c r="P14" i="2"/>
  <c r="T7" i="2"/>
  <c r="U8" i="2" s="1"/>
  <c r="E131" i="2"/>
  <c r="E14" i="2"/>
  <c r="E138" i="2" s="1"/>
  <c r="E139" i="2" s="1"/>
  <c r="E142" i="2" s="1"/>
  <c r="D44" i="3" l="1"/>
  <c r="E43" i="3" s="1"/>
  <c r="E44" i="3" s="1"/>
  <c r="F43" i="3" s="1"/>
  <c r="F44" i="3" s="1"/>
  <c r="G43" i="3" s="1"/>
  <c r="G44" i="3" s="1"/>
  <c r="H43" i="3" s="1"/>
  <c r="H44" i="3" s="1"/>
  <c r="I43" i="3" s="1"/>
  <c r="I44" i="3" s="1"/>
  <c r="J43" i="3" s="1"/>
  <c r="J44" i="3" s="1"/>
  <c r="K43" i="3" s="1"/>
  <c r="K44" i="3" s="1"/>
  <c r="L43" i="3" s="1"/>
  <c r="L44" i="3" s="1"/>
  <c r="M43" i="3" s="1"/>
  <c r="M44" i="3" s="1"/>
  <c r="N43" i="3" s="1"/>
  <c r="N44" i="3" s="1"/>
  <c r="O44" i="3" s="1"/>
  <c r="T14" i="2"/>
  <c r="U127" i="2" s="1"/>
  <c r="T131" i="2"/>
  <c r="U10" i="2"/>
  <c r="E140" i="2"/>
  <c r="F134" i="2" s="1"/>
  <c r="F140" i="2" s="1"/>
  <c r="G134" i="2" s="1"/>
  <c r="G140" i="2" s="1"/>
  <c r="H134" i="2" s="1"/>
  <c r="H140" i="2" s="1"/>
  <c r="I134" i="2" s="1"/>
  <c r="I140" i="2" s="1"/>
  <c r="J134" i="2" s="1"/>
  <c r="J140" i="2" s="1"/>
  <c r="K134" i="2" s="1"/>
  <c r="K140" i="2" s="1"/>
  <c r="L134" i="2" s="1"/>
  <c r="L140" i="2" s="1"/>
  <c r="M134" i="2" s="1"/>
  <c r="M140" i="2" s="1"/>
  <c r="N134" i="2" s="1"/>
  <c r="N140" i="2" s="1"/>
  <c r="O134" i="2" s="1"/>
  <c r="O140" i="2" s="1"/>
  <c r="O43" i="3" l="1"/>
  <c r="U39" i="2"/>
  <c r="U48" i="2"/>
  <c r="U110" i="2"/>
  <c r="U79" i="2"/>
  <c r="U124" i="2"/>
  <c r="U118" i="2"/>
  <c r="U107" i="2"/>
  <c r="U15" i="2"/>
  <c r="U45" i="2"/>
  <c r="U29" i="2"/>
  <c r="U96" i="2"/>
  <c r="U36" i="2"/>
  <c r="U102" i="2"/>
  <c r="U114" i="2"/>
  <c r="U88" i="2"/>
  <c r="U33" i="2"/>
  <c r="U61" i="2"/>
  <c r="U69" i="2"/>
  <c r="U113" i="2"/>
  <c r="U101" i="2"/>
  <c r="U128" i="2"/>
  <c r="U28" i="2"/>
  <c r="X18" i="1" l="1"/>
  <c r="V14" i="1"/>
  <c r="AM13" i="1"/>
  <c r="AL13" i="1"/>
  <c r="AK13" i="1"/>
  <c r="AJ13" i="1"/>
  <c r="AH13" i="1"/>
  <c r="AI13" i="1" s="1"/>
  <c r="AE13" i="1"/>
  <c r="AG13" i="1" s="1"/>
  <c r="AB13" i="1"/>
  <c r="AC13" i="1" s="1"/>
  <c r="AA13" i="1"/>
  <c r="Z13" i="1"/>
  <c r="Y13" i="1"/>
  <c r="W13" i="1"/>
  <c r="V13" i="1"/>
  <c r="X13" i="1" s="1"/>
  <c r="S13" i="1"/>
  <c r="U13" i="1" s="1"/>
  <c r="P13" i="1"/>
  <c r="Q13" i="1" s="1"/>
  <c r="O13" i="1"/>
  <c r="N13" i="1"/>
  <c r="M13" i="1"/>
  <c r="L13" i="1"/>
  <c r="J13" i="1"/>
  <c r="K13" i="1" s="1"/>
  <c r="G13" i="1"/>
  <c r="I13" i="1" s="1"/>
  <c r="D13" i="1"/>
  <c r="E13" i="1" s="1"/>
  <c r="AM12" i="1"/>
  <c r="AL12" i="1"/>
  <c r="AK12" i="1"/>
  <c r="AH12" i="1"/>
  <c r="AF12" i="1"/>
  <c r="AE12" i="1"/>
  <c r="AG12" i="1" s="1"/>
  <c r="AB12" i="1"/>
  <c r="AA12" i="1"/>
  <c r="Z12" i="1"/>
  <c r="Y12" i="1"/>
  <c r="X12" i="1"/>
  <c r="W12" i="1"/>
  <c r="V12" i="1"/>
  <c r="S12" i="1"/>
  <c r="R12" i="1"/>
  <c r="P12" i="1"/>
  <c r="Q12" i="1" s="1"/>
  <c r="O12" i="1"/>
  <c r="N12" i="1"/>
  <c r="M12" i="1"/>
  <c r="J12" i="1"/>
  <c r="H12" i="1"/>
  <c r="G12" i="1"/>
  <c r="I12" i="1" s="1"/>
  <c r="D12" i="1"/>
  <c r="AM11" i="1"/>
  <c r="AL11" i="1"/>
  <c r="AK11" i="1"/>
  <c r="AH11" i="1"/>
  <c r="AE11" i="1"/>
  <c r="AG11" i="1" s="1"/>
  <c r="AB11" i="1"/>
  <c r="AC11" i="1" s="1"/>
  <c r="AA11" i="1"/>
  <c r="Z11" i="1"/>
  <c r="Y11" i="1"/>
  <c r="X11" i="1"/>
  <c r="V11" i="1"/>
  <c r="W11" i="1" s="1"/>
  <c r="T11" i="1"/>
  <c r="S11" i="1"/>
  <c r="P11" i="1"/>
  <c r="Q11" i="1" s="1"/>
  <c r="O11" i="1"/>
  <c r="N11" i="1"/>
  <c r="N14" i="1" s="1"/>
  <c r="M11" i="1"/>
  <c r="J11" i="1"/>
  <c r="L11" i="1" s="1"/>
  <c r="G11" i="1"/>
  <c r="I11" i="1" s="1"/>
  <c r="D11" i="1"/>
  <c r="E11" i="1" s="1"/>
  <c r="AM10" i="1"/>
  <c r="AL10" i="1"/>
  <c r="AK10" i="1"/>
  <c r="AK14" i="1" s="1"/>
  <c r="AJ10" i="1"/>
  <c r="AI10" i="1"/>
  <c r="AH10" i="1"/>
  <c r="AE10" i="1"/>
  <c r="AD10" i="1"/>
  <c r="AB10" i="1"/>
  <c r="AC10" i="1" s="1"/>
  <c r="AA10" i="1"/>
  <c r="AA14" i="1" s="1"/>
  <c r="Z10" i="1"/>
  <c r="Z14" i="1" s="1"/>
  <c r="Y10" i="1"/>
  <c r="Y14" i="1" s="1"/>
  <c r="V10" i="1"/>
  <c r="X10" i="1" s="1"/>
  <c r="X14" i="1" s="1"/>
  <c r="T10" i="1"/>
  <c r="S10" i="1"/>
  <c r="U10" i="1" s="1"/>
  <c r="P10" i="1"/>
  <c r="Q10" i="1" s="1"/>
  <c r="O10" i="1"/>
  <c r="O14" i="1" s="1"/>
  <c r="N10" i="1"/>
  <c r="M10" i="1"/>
  <c r="M14" i="1" s="1"/>
  <c r="L10" i="1"/>
  <c r="K10" i="1"/>
  <c r="J10" i="1"/>
  <c r="J14" i="1" s="1"/>
  <c r="G10" i="1"/>
  <c r="I10" i="1" s="1"/>
  <c r="F10" i="1"/>
  <c r="D10" i="1"/>
  <c r="E10" i="1" s="1"/>
  <c r="AR8" i="1"/>
  <c r="Y8" i="1"/>
  <c r="D8" i="1"/>
  <c r="AM7" i="1"/>
  <c r="AK7" i="1"/>
  <c r="AL7" i="1" s="1"/>
  <c r="AJ7" i="1"/>
  <c r="AI7" i="1"/>
  <c r="AH7" i="1"/>
  <c r="AF7" i="1"/>
  <c r="AE7" i="1"/>
  <c r="AG7" i="1" s="1"/>
  <c r="AC7" i="1"/>
  <c r="AB7" i="1"/>
  <c r="AD7" i="1" s="1"/>
  <c r="AA7" i="1"/>
  <c r="Y7" i="1"/>
  <c r="Z7" i="1" s="1"/>
  <c r="X7" i="1"/>
  <c r="W7" i="1"/>
  <c r="V7" i="1"/>
  <c r="U7" i="1"/>
  <c r="T7" i="1"/>
  <c r="S7" i="1"/>
  <c r="Q7" i="1"/>
  <c r="P7" i="1"/>
  <c r="R7" i="1" s="1"/>
  <c r="O7" i="1"/>
  <c r="M7" i="1"/>
  <c r="N7" i="1" s="1"/>
  <c r="L7" i="1"/>
  <c r="K7" i="1"/>
  <c r="J7" i="1"/>
  <c r="G7" i="1"/>
  <c r="I7" i="1" s="1"/>
  <c r="E7" i="1"/>
  <c r="D7" i="1"/>
  <c r="F7" i="1" s="1"/>
  <c r="AK6" i="1"/>
  <c r="AJ6" i="1"/>
  <c r="AI6" i="1"/>
  <c r="AH6" i="1"/>
  <c r="AE6" i="1"/>
  <c r="AG6" i="1" s="1"/>
  <c r="AB6" i="1"/>
  <c r="Y6" i="1"/>
  <c r="Z6" i="1" s="1"/>
  <c r="X6" i="1"/>
  <c r="W6" i="1"/>
  <c r="V6" i="1"/>
  <c r="S6" i="1"/>
  <c r="T6" i="1" s="1"/>
  <c r="P6" i="1"/>
  <c r="R6" i="1" s="1"/>
  <c r="M6" i="1"/>
  <c r="L6" i="1"/>
  <c r="K6" i="1"/>
  <c r="J6" i="1"/>
  <c r="I6" i="1"/>
  <c r="H6" i="1"/>
  <c r="G6" i="1"/>
  <c r="D6" i="1"/>
  <c r="AK5" i="1"/>
  <c r="AJ5" i="1"/>
  <c r="AJ8" i="1" s="1"/>
  <c r="AI5" i="1"/>
  <c r="AH5" i="1"/>
  <c r="AG5" i="1"/>
  <c r="AF5" i="1"/>
  <c r="AE5" i="1"/>
  <c r="AB5" i="1"/>
  <c r="AD5" i="1" s="1"/>
  <c r="AA5" i="1"/>
  <c r="Y5" i="1"/>
  <c r="Z5" i="1" s="1"/>
  <c r="X5" i="1"/>
  <c r="W5" i="1"/>
  <c r="V5" i="1"/>
  <c r="T5" i="1"/>
  <c r="S5" i="1"/>
  <c r="U5" i="1" s="1"/>
  <c r="Q5" i="1"/>
  <c r="P5" i="1"/>
  <c r="R5" i="1" s="1"/>
  <c r="O5" i="1"/>
  <c r="M5" i="1"/>
  <c r="N5" i="1" s="1"/>
  <c r="L5" i="1"/>
  <c r="K5" i="1"/>
  <c r="J5" i="1"/>
  <c r="I5" i="1"/>
  <c r="H5" i="1"/>
  <c r="G5" i="1"/>
  <c r="E5" i="1"/>
  <c r="D5" i="1"/>
  <c r="F5" i="1" s="1"/>
  <c r="AM4" i="1"/>
  <c r="AK4" i="1"/>
  <c r="AL4" i="1" s="1"/>
  <c r="AJ4" i="1"/>
  <c r="AI4" i="1"/>
  <c r="AH4" i="1"/>
  <c r="AH8" i="1" s="1"/>
  <c r="AE4" i="1"/>
  <c r="AF4" i="1" s="1"/>
  <c r="AB4" i="1"/>
  <c r="AD4" i="1" s="1"/>
  <c r="Y4" i="1"/>
  <c r="X4" i="1"/>
  <c r="X8" i="1" s="1"/>
  <c r="W4" i="1"/>
  <c r="W8" i="1" s="1"/>
  <c r="V4" i="1"/>
  <c r="V8" i="1" s="1"/>
  <c r="S4" i="1"/>
  <c r="P4" i="1"/>
  <c r="M4" i="1"/>
  <c r="J4" i="1"/>
  <c r="G4" i="1"/>
  <c r="H4" i="1" s="1"/>
  <c r="F4" i="1"/>
  <c r="E4" i="1"/>
  <c r="D4" i="1"/>
  <c r="AN3" i="1"/>
  <c r="J8" i="1" l="1"/>
  <c r="L4" i="1"/>
  <c r="L8" i="1" s="1"/>
  <c r="R4" i="1"/>
  <c r="R8" i="1" s="1"/>
  <c r="Q4" i="1"/>
  <c r="U12" i="1"/>
  <c r="U14" i="1" s="1"/>
  <c r="T12" i="1"/>
  <c r="T14" i="1" s="1"/>
  <c r="AN13" i="1"/>
  <c r="K4" i="1"/>
  <c r="K8" i="1" s="1"/>
  <c r="K18" i="1" s="1"/>
  <c r="S8" i="1"/>
  <c r="AC4" i="1"/>
  <c r="AC8" i="1" s="1"/>
  <c r="AI8" i="1"/>
  <c r="AN4" i="1"/>
  <c r="N6" i="1"/>
  <c r="O6" i="1"/>
  <c r="U6" i="1"/>
  <c r="AF6" i="1"/>
  <c r="AF8" i="1" s="1"/>
  <c r="H7" i="1"/>
  <c r="AO7" i="1" s="1"/>
  <c r="AQ7" i="1" s="1"/>
  <c r="AP7" i="1"/>
  <c r="AG10" i="1"/>
  <c r="AG14" i="1" s="1"/>
  <c r="AE14" i="1"/>
  <c r="AN10" i="1"/>
  <c r="AN11" i="1"/>
  <c r="AJ11" i="1"/>
  <c r="R13" i="1"/>
  <c r="AP13" i="1" s="1"/>
  <c r="AH14" i="1"/>
  <c r="H8" i="1"/>
  <c r="N4" i="1"/>
  <c r="N8" i="1" s="1"/>
  <c r="N18" i="1" s="1"/>
  <c r="M8" i="1"/>
  <c r="T4" i="1"/>
  <c r="T8" i="1" s="1"/>
  <c r="AL5" i="1"/>
  <c r="AN5" i="1"/>
  <c r="F6" i="1"/>
  <c r="F8" i="1" s="1"/>
  <c r="E6" i="1"/>
  <c r="E8" i="1" s="1"/>
  <c r="E18" i="1" s="1"/>
  <c r="AA6" i="1"/>
  <c r="AL6" i="1"/>
  <c r="AM6" i="1"/>
  <c r="AN7" i="1"/>
  <c r="G8" i="1"/>
  <c r="AB8" i="1"/>
  <c r="I14" i="1"/>
  <c r="Q14" i="1"/>
  <c r="AF10" i="1"/>
  <c r="K11" i="1"/>
  <c r="K14" i="1" s="1"/>
  <c r="AI11" i="1"/>
  <c r="AO11" i="1" s="1"/>
  <c r="L12" i="1"/>
  <c r="L14" i="1" s="1"/>
  <c r="K12" i="1"/>
  <c r="AN12" i="1"/>
  <c r="AJ12" i="1"/>
  <c r="AI12" i="1"/>
  <c r="AO12" i="1" s="1"/>
  <c r="H13" i="1"/>
  <c r="AF13" i="1"/>
  <c r="P14" i="1"/>
  <c r="AL14" i="1"/>
  <c r="I4" i="1"/>
  <c r="I8" i="1" s="1"/>
  <c r="O4" i="1"/>
  <c r="O8" i="1" s="1"/>
  <c r="O18" i="1" s="1"/>
  <c r="U4" i="1"/>
  <c r="U8" i="1" s="1"/>
  <c r="Z4" i="1"/>
  <c r="Z8" i="1" s="1"/>
  <c r="Z18" i="1" s="1"/>
  <c r="Y18" i="1" s="1"/>
  <c r="AA4" i="1"/>
  <c r="AA8" i="1" s="1"/>
  <c r="AA18" i="1" s="1"/>
  <c r="AG4" i="1"/>
  <c r="AG8" i="1" s="1"/>
  <c r="AL8" i="1"/>
  <c r="AO4" i="1"/>
  <c r="AC5" i="1"/>
  <c r="AM5" i="1"/>
  <c r="AP5" i="1" s="1"/>
  <c r="Q6" i="1"/>
  <c r="AD6" i="1"/>
  <c r="AD8" i="1" s="1"/>
  <c r="AC6" i="1"/>
  <c r="AN6" i="1"/>
  <c r="P8" i="1"/>
  <c r="AE8" i="1"/>
  <c r="AK8" i="1"/>
  <c r="H10" i="1"/>
  <c r="H14" i="1" s="1"/>
  <c r="R10" i="1"/>
  <c r="R14" i="1" s="1"/>
  <c r="W10" i="1"/>
  <c r="W14" i="1" s="1"/>
  <c r="W18" i="1" s="1"/>
  <c r="V18" i="1" s="1"/>
  <c r="F11" i="1"/>
  <c r="U11" i="1"/>
  <c r="S14" i="1"/>
  <c r="AD11" i="1"/>
  <c r="AP11" i="1" s="1"/>
  <c r="E12" i="1"/>
  <c r="F12" i="1"/>
  <c r="F14" i="1" s="1"/>
  <c r="AC12" i="1"/>
  <c r="AD12" i="1"/>
  <c r="G14" i="1"/>
  <c r="AB14" i="1"/>
  <c r="AM14" i="1"/>
  <c r="AO13" i="1"/>
  <c r="E14" i="1"/>
  <c r="AC14" i="1"/>
  <c r="AO10" i="1"/>
  <c r="H11" i="1"/>
  <c r="R11" i="1"/>
  <c r="AF11" i="1"/>
  <c r="F13" i="1"/>
  <c r="T13" i="1"/>
  <c r="AD13" i="1"/>
  <c r="D14" i="1"/>
  <c r="AQ11" i="1" l="1"/>
  <c r="F18" i="1"/>
  <c r="D18" i="1" s="1"/>
  <c r="AQ12" i="1"/>
  <c r="AO14" i="1"/>
  <c r="AQ13" i="1"/>
  <c r="T18" i="1"/>
  <c r="S18" i="1" s="1"/>
  <c r="AN8" i="1"/>
  <c r="AI14" i="1"/>
  <c r="AI18" i="1" s="1"/>
  <c r="AH18" i="1" s="1"/>
  <c r="AL18" i="1"/>
  <c r="AK18" i="1" s="1"/>
  <c r="U18" i="1"/>
  <c r="AP12" i="1"/>
  <c r="AP6" i="1"/>
  <c r="AN14" i="1"/>
  <c r="AD14" i="1"/>
  <c r="AD18" i="1" s="1"/>
  <c r="Q8" i="1"/>
  <c r="Q18" i="1" s="1"/>
  <c r="P18" i="1" s="1"/>
  <c r="AG18" i="1"/>
  <c r="AO6" i="1"/>
  <c r="M18" i="1"/>
  <c r="AJ14" i="1"/>
  <c r="AJ18" i="1" s="1"/>
  <c r="AC18" i="1"/>
  <c r="AM8" i="1"/>
  <c r="AM18" i="1" s="1"/>
  <c r="R18" i="1"/>
  <c r="I18" i="1"/>
  <c r="AF14" i="1"/>
  <c r="AF18" i="1" s="1"/>
  <c r="AE18" i="1" s="1"/>
  <c r="AO5" i="1"/>
  <c r="AQ5" i="1" s="1"/>
  <c r="H18" i="1"/>
  <c r="AP10" i="1"/>
  <c r="AP14" i="1" s="1"/>
  <c r="AP4" i="1"/>
  <c r="AP8" i="1" s="1"/>
  <c r="AP18" i="1" s="1"/>
  <c r="L18" i="1"/>
  <c r="J18" i="1" s="1"/>
  <c r="AB18" i="1" l="1"/>
  <c r="AQ10" i="1"/>
  <c r="AQ14" i="1" s="1"/>
  <c r="AQ18" i="1" s="1"/>
  <c r="G18" i="1"/>
  <c r="AO8" i="1"/>
  <c r="AO18" i="1" s="1"/>
  <c r="AN18" i="1" s="1"/>
  <c r="AQ6" i="1"/>
  <c r="AQ4" i="1"/>
  <c r="AQ8" i="1" s="1"/>
  <c r="AR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Iryna Koko</author>
  </authors>
  <commentList>
    <comment ref="D12" authorId="0" shapeId="0" xr:uid="{9A8B1EDF-4053-4554-92B3-6D9F609B8F92}">
      <text>
        <r>
          <rPr>
            <sz val="9"/>
            <color indexed="81"/>
            <rFont val="Tahoma"/>
            <family val="2"/>
          </rPr>
          <t>данные за предыдущий год или 0
tiedot edellisestä vuodesta tai 0</t>
        </r>
      </text>
    </comment>
    <comment ref="D129" authorId="0" shapeId="0" xr:uid="{5A35FE5A-E530-4ADB-A6B1-1EB6F32986A2}">
      <text>
        <r>
          <rPr>
            <sz val="9"/>
            <color indexed="81"/>
            <rFont val="Tahoma"/>
            <family val="2"/>
          </rPr>
          <t>данные за предыдущий год или 0
tiedot edellisestä vuodesta tai 0</t>
        </r>
      </text>
    </comment>
    <comment ref="D134" authorId="0" shapeId="0" xr:uid="{AF298B03-C40E-4A79-92E8-11E442DFF3A1}">
      <text>
        <r>
          <rPr>
            <sz val="9"/>
            <color indexed="81"/>
            <rFont val="Tahoma"/>
            <family val="2"/>
          </rPr>
          <t>денежные средства на начало финансового года
nettorahavirta tilikauden alussa</t>
        </r>
      </text>
    </comment>
    <comment ref="O162" authorId="0" shapeId="0" xr:uid="{8158C107-E07F-4DB3-86DA-F6D980B221DF}">
      <text>
        <r>
          <rPr>
            <sz val="9"/>
            <color indexed="81"/>
            <rFont val="Tahoma"/>
            <family val="2"/>
          </rPr>
          <t>подлежит оплате или возврату в следующие месяцы
maksetaan tai palautetaan seuraavien kuukausien aikana</t>
        </r>
      </text>
    </comment>
  </commentList>
</comments>
</file>

<file path=xl/sharedStrings.xml><?xml version="1.0" encoding="utf-8"?>
<sst xmlns="http://schemas.openxmlformats.org/spreadsheetml/2006/main" count="779" uniqueCount="622">
  <si>
    <t>Бюджет 2021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</si>
  <si>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</si>
  <si>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</si>
  <si>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</si>
  <si>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</si>
  <si>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</si>
  <si>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</si>
  <si>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</si>
  <si>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</si>
  <si>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</si>
  <si>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</si>
  <si>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</si>
  <si>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</si>
  <si>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</si>
  <si>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Продукт 1</t>
  </si>
  <si>
    <t>Регион</t>
  </si>
  <si>
    <t>Кол-во</t>
  </si>
  <si>
    <t>Продажи</t>
  </si>
  <si>
    <t>Себестоимость</t>
  </si>
  <si>
    <t>Валовая прибыль</t>
  </si>
  <si>
    <t>% от Продажи</t>
  </si>
  <si>
    <t>Регион 1</t>
  </si>
  <si>
    <t>Регион 2</t>
  </si>
  <si>
    <t>Регион 3</t>
  </si>
  <si>
    <t>Регион 4</t>
  </si>
  <si>
    <t>Итого по Продукту 1</t>
  </si>
  <si>
    <t>Продукт 2</t>
  </si>
  <si>
    <t>Итого по Продукту 2</t>
  </si>
  <si>
    <t>Валовая маржа прибыли</t>
  </si>
  <si>
    <t>Цена продажи за единицу</t>
  </si>
  <si>
    <t>Себестоимость единицы</t>
  </si>
  <si>
    <t xml:space="preserve">Продукт 1 </t>
  </si>
  <si>
    <t>Как сделать расчеты:</t>
  </si>
  <si>
    <t>1. Определите общий объем продаж в количественном выражении за год (в нашем примере: продукт 1 = 38 000, продукт 2 = 14750). Добавьте свои данные в столбец «Кол-во» для каждого месяца отдельно.</t>
  </si>
  <si>
    <t>2. Определите % продаж в количественном выражении для каждого месяца (для продуктов с сезонными колебаниями) и по регионам.</t>
  </si>
  <si>
    <t>3. Добавьте данные о продажной цене и себестоимости за единицу. Ваша цена может отличаться в зависимости от региона.</t>
  </si>
  <si>
    <t>БЮДЖЕТ ДОХОДОВ И РАСХОДОВ</t>
  </si>
  <si>
    <t>KUSTANNUSBUDJETTI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</si>
  <si>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</si>
  <si>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</si>
  <si>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</si>
  <si>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</si>
  <si>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</si>
  <si>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</si>
  <si>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</si>
  <si>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</si>
  <si>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</si>
  <si>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</si>
  <si>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</si>
  <si>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</si>
  <si>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КВАРТАЛ 1</t>
  </si>
  <si>
    <t>КВАРТАЛ 2</t>
  </si>
  <si>
    <t>КВАРТАЛ 3</t>
  </si>
  <si>
    <t>КВАРТАЛ 4</t>
  </si>
  <si>
    <t>ФИНАНСОВЫЙ ГОД</t>
  </si>
  <si>
    <t>План продаж продукта 1</t>
  </si>
  <si>
    <t>Tuotteen 1 myyntisuunnitelma</t>
  </si>
  <si>
    <t>План продаж продукта 2</t>
  </si>
  <si>
    <t>Tuotteen 2 myyntisuunnitelma</t>
  </si>
  <si>
    <t>Общий объем продаж в денежном выражении</t>
  </si>
  <si>
    <t>Kokonaismyynti (EURO)</t>
  </si>
  <si>
    <t>Стоимость за единицу (евро)</t>
  </si>
  <si>
    <t>Yksikköhinta (euro)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</si>
  <si>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</si>
  <si>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</si>
  <si>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</si>
  <si>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</si>
  <si>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</si>
  <si>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</si>
  <si>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</si>
  <si>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</si>
  <si>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</si>
  <si>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</si>
  <si>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</si>
  <si>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</si>
  <si>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1. VUOSINELJÄNNES</t>
  </si>
  <si>
    <t>2. VUOSINELJÄNNES</t>
  </si>
  <si>
    <t>3. VUOSINELJÄNNES</t>
  </si>
  <si>
    <t>4. VUOSINELJÄNNES</t>
  </si>
  <si>
    <t>BUDJETTIVUOSI</t>
  </si>
  <si>
    <t>ПОСТУПЛЕНИЯ / ДОХОДЫ</t>
  </si>
  <si>
    <t>TULOT</t>
  </si>
  <si>
    <t>Клиенты</t>
  </si>
  <si>
    <t>Asiakkaat</t>
  </si>
  <si>
    <t>Продажи НДС 24%</t>
  </si>
  <si>
    <t>Myynti ALV 24 %</t>
  </si>
  <si>
    <t>Другое</t>
  </si>
  <si>
    <t>Muut</t>
  </si>
  <si>
    <t>Банковские проценты</t>
  </si>
  <si>
    <t>Korkotuotot verottomat</t>
  </si>
  <si>
    <t>Возврат налога</t>
  </si>
  <si>
    <t>Veronpalautus</t>
  </si>
  <si>
    <t>Прочие доходы</t>
  </si>
  <si>
    <t>Muut tulot</t>
  </si>
  <si>
    <t>ВЫПЛАТЫ / РАСХОДЫ</t>
  </si>
  <si>
    <t>MENOT</t>
  </si>
  <si>
    <t>Инвестиции (CAPEX)</t>
  </si>
  <si>
    <t>Sijoitukset (CAPEX)</t>
  </si>
  <si>
    <t>Транспортные средства</t>
  </si>
  <si>
    <t>Ajoneuvot</t>
  </si>
  <si>
    <t>Офисное оборудование / Мебель</t>
  </si>
  <si>
    <t>Toimistolaitteet / huonekalut</t>
  </si>
  <si>
    <t>Рабочее оборудование</t>
  </si>
  <si>
    <t xml:space="preserve">Työkalut </t>
  </si>
  <si>
    <t>ИТ оборудование</t>
  </si>
  <si>
    <t>IT-laitteet</t>
  </si>
  <si>
    <t>Программное обеспечение</t>
  </si>
  <si>
    <t>Ohjelmisto</t>
  </si>
  <si>
    <t xml:space="preserve">Земельный участок </t>
  </si>
  <si>
    <t>Maa/tontti</t>
  </si>
  <si>
    <t>Здание</t>
  </si>
  <si>
    <t>Rakennus</t>
  </si>
  <si>
    <t>Mашины</t>
  </si>
  <si>
    <t>Koneisto</t>
  </si>
  <si>
    <t>Kомпьютеры</t>
  </si>
  <si>
    <t>Tietokoneet</t>
  </si>
  <si>
    <t>Торговая марка</t>
  </si>
  <si>
    <t>Tavaramerkit</t>
  </si>
  <si>
    <t>Лицензирование и права</t>
  </si>
  <si>
    <t>Lisenssit ja oikeudet</t>
  </si>
  <si>
    <t>Другие расходы</t>
  </si>
  <si>
    <t>Muut kustannukset</t>
  </si>
  <si>
    <t>Операционные расходы (OPEX) ИТОГО</t>
  </si>
  <si>
    <t>Кäyttökustannukset (OPEX) YHTEENSÄ</t>
  </si>
  <si>
    <t>Аренда и другие расходы</t>
  </si>
  <si>
    <t>Vuokra ja muut kulut</t>
  </si>
  <si>
    <t>Аренда офиса</t>
  </si>
  <si>
    <t xml:space="preserve">Toimitilavuokrat </t>
  </si>
  <si>
    <t>Хранение товара_Аренда</t>
  </si>
  <si>
    <t>Tavaroiden varastointi_vuokra</t>
  </si>
  <si>
    <t>Аренда машин и оборудования</t>
  </si>
  <si>
    <t>Koneiden ja kaluston vuokrat</t>
  </si>
  <si>
    <t>Профессиональные расходы</t>
  </si>
  <si>
    <t>Ammatilliset kulut</t>
  </si>
  <si>
    <t>Аудит / Бухгалтерский учет</t>
  </si>
  <si>
    <t>Kirjanpito alv</t>
  </si>
  <si>
    <t>Другие профессиональные / административные расходы</t>
  </si>
  <si>
    <t xml:space="preserve">Muut hallintokulut </t>
  </si>
  <si>
    <t>Расходы на связь</t>
  </si>
  <si>
    <t>Viestintäkulut</t>
  </si>
  <si>
    <t>Мобильный</t>
  </si>
  <si>
    <t>Matkapuhelin</t>
  </si>
  <si>
    <t>Обратный звонок</t>
  </si>
  <si>
    <t>Takaisinsoitto</t>
  </si>
  <si>
    <t>Расходы, не связанные с IT</t>
  </si>
  <si>
    <t>Muut kuin IT-palvelut</t>
  </si>
  <si>
    <t>Почтовые расходы за границу</t>
  </si>
  <si>
    <t xml:space="preserve">Posti ulkomaille </t>
  </si>
  <si>
    <t>Курьерские / Почтовые расходы</t>
  </si>
  <si>
    <t>Кuriiri / Postikulut</t>
  </si>
  <si>
    <t>Канцелярские расходы</t>
  </si>
  <si>
    <t>Toimistokulut</t>
  </si>
  <si>
    <t>Расходы на офисную поддержку</t>
  </si>
  <si>
    <t>Konttoripalvelut</t>
  </si>
  <si>
    <t>Другие не связанные с IT расходы</t>
  </si>
  <si>
    <t>Бонусы клиентам на конец года</t>
  </si>
  <si>
    <t>Vuosibonus</t>
  </si>
  <si>
    <t>Общие и административные расходы</t>
  </si>
  <si>
    <t>Yleiset ja hallinnolliset kulut</t>
  </si>
  <si>
    <t>Офисные принадлежности</t>
  </si>
  <si>
    <t>Toimistotarvikkeet</t>
  </si>
  <si>
    <t>Моющие средства</t>
  </si>
  <si>
    <t>Siivoustarvikkeet</t>
  </si>
  <si>
    <t>Защитная одежда</t>
  </si>
  <si>
    <t xml:space="preserve">Suojavaatteet </t>
  </si>
  <si>
    <t>Расходы на питание (чай, кофе и т. Д.)</t>
  </si>
  <si>
    <t>Ruokakustannukset (tee, kahvi jne.)</t>
  </si>
  <si>
    <t>Такси / Проездной на все виды транспорта</t>
  </si>
  <si>
    <t>Taksi / Kuukausilippu tai kortti kaikentyyppisille kuljetuksille alv 10 %</t>
  </si>
  <si>
    <t>Профессиональная литература и журналы</t>
  </si>
  <si>
    <t>Ammattikirjallisuus ja lehdet alv 10 %</t>
  </si>
  <si>
    <t>Капитал / Регистрационные расходы</t>
  </si>
  <si>
    <t>Pääoma / Rekisteröintikustannukset</t>
  </si>
  <si>
    <t>Офис / Ремонт оргтехники / Техническое обслуживание</t>
  </si>
  <si>
    <t>Toimisto / Toimistolaitteiden korjaus / huolto</t>
  </si>
  <si>
    <t>Членский взнос</t>
  </si>
  <si>
    <t>Jäsenmaksut</t>
  </si>
  <si>
    <t>Комиссия банка</t>
  </si>
  <si>
    <t xml:space="preserve">Pankkikulut </t>
  </si>
  <si>
    <t>Сомнительный долг</t>
  </si>
  <si>
    <t xml:space="preserve">Luottotappiot </t>
  </si>
  <si>
    <t>Прочие расходы</t>
  </si>
  <si>
    <t>Muut kulut</t>
  </si>
  <si>
    <t>Информационные технологии (IT)</t>
  </si>
  <si>
    <t>IT</t>
  </si>
  <si>
    <t>Поддержка программы учета IT</t>
  </si>
  <si>
    <t>IT-kirjanpito-ohjelman tuki</t>
  </si>
  <si>
    <t>Поддержка сайта</t>
  </si>
  <si>
    <t>Verkkosivutuki</t>
  </si>
  <si>
    <t>Передача данных</t>
  </si>
  <si>
    <t xml:space="preserve">Tele- ja datakommunikointi </t>
  </si>
  <si>
    <t>Интернет расходы</t>
  </si>
  <si>
    <t xml:space="preserve">Tele- ja tietoliikenne </t>
  </si>
  <si>
    <t>IT поддержка</t>
  </si>
  <si>
    <t>ATK-kulut</t>
  </si>
  <si>
    <t>IT оборудование Обслуживание / Ремонт</t>
  </si>
  <si>
    <t>IT-laitteiden huolto / korjaus</t>
  </si>
  <si>
    <t>Другие расходы на IT</t>
  </si>
  <si>
    <t>Muut IT-kulut</t>
  </si>
  <si>
    <t>Транспортные и развлекательные расходы / Дорожные, командировочные расходы</t>
  </si>
  <si>
    <t>Matka- ja viihdekulut / matkakulut</t>
  </si>
  <si>
    <t>Билеты</t>
  </si>
  <si>
    <t xml:space="preserve">Matkaliput </t>
  </si>
  <si>
    <t>Суточное пособие / Компенсация</t>
  </si>
  <si>
    <t>Päivärahat</t>
  </si>
  <si>
    <t>Расходы на питание/ресторан</t>
  </si>
  <si>
    <t>Ravintolakulut alv 14 %</t>
  </si>
  <si>
    <t>Размещение в отеле</t>
  </si>
  <si>
    <t>Hotelliyöpyminen</t>
  </si>
  <si>
    <t>Жилье</t>
  </si>
  <si>
    <t>Majoitus alv 10 %</t>
  </si>
  <si>
    <t>Такси</t>
  </si>
  <si>
    <t>Taksi</t>
  </si>
  <si>
    <t>Развлечения / Мероприятие компании</t>
  </si>
  <si>
    <t>Viihde / yritystapahtuma</t>
  </si>
  <si>
    <t>Прочие расходы на продажу</t>
  </si>
  <si>
    <t xml:space="preserve">Muut myyntikulut </t>
  </si>
  <si>
    <t>Прочие командировочные, дорожные расходы</t>
  </si>
  <si>
    <t xml:space="preserve">Muut matkakulut </t>
  </si>
  <si>
    <t>Транспортные расходы / расходы на транспортные средства и транспорт</t>
  </si>
  <si>
    <t>Kuljetuskustannukset / Ajoneuvoihin ja kuljetuksiin liittyvät kulut</t>
  </si>
  <si>
    <t>Расходы на топливо</t>
  </si>
  <si>
    <t>Poltto- ja voiteluaineet</t>
  </si>
  <si>
    <t>Стоимость парковки</t>
  </si>
  <si>
    <t xml:space="preserve">Pysäköintimaksut </t>
  </si>
  <si>
    <t>Оплата, возмещение за пробег</t>
  </si>
  <si>
    <t>Kilometrikorvaukset</t>
  </si>
  <si>
    <t>Техническое обслуживание / ремонт</t>
  </si>
  <si>
    <t>Korjaukset ja huollot</t>
  </si>
  <si>
    <t>Страхование автомобиля</t>
  </si>
  <si>
    <t>Autovakuutukset</t>
  </si>
  <si>
    <t>Лизинг автомобиля</t>
  </si>
  <si>
    <t>Auton leasing</t>
  </si>
  <si>
    <t>Транспортный налог</t>
  </si>
  <si>
    <t>Ajoneuvoverot</t>
  </si>
  <si>
    <t>Прочие расходы на автомобиль / шины / материалы</t>
  </si>
  <si>
    <t>Muut auton kulut / renkaat / materiaalit</t>
  </si>
  <si>
    <t>Реклама / Маркетинг / Информация и связи с общественностью / Членство</t>
  </si>
  <si>
    <t>Mainonta / Markkinointi /Tiedotus- ja suhdetoiminta/ Jäsenyys</t>
  </si>
  <si>
    <t>Конференции</t>
  </si>
  <si>
    <t>Konferenssit</t>
  </si>
  <si>
    <t>Выставка</t>
  </si>
  <si>
    <t xml:space="preserve">Messut ja näyttelyt </t>
  </si>
  <si>
    <t>Реклама</t>
  </si>
  <si>
    <t xml:space="preserve">Mainoskulut </t>
  </si>
  <si>
    <t>Наружная реклама</t>
  </si>
  <si>
    <t>Ulkomainonta</t>
  </si>
  <si>
    <t>Повышение квалификации</t>
  </si>
  <si>
    <t>Koulutus</t>
  </si>
  <si>
    <t>Представительские расходы</t>
  </si>
  <si>
    <t>Edustuskulut</t>
  </si>
  <si>
    <t>Другие маркетинговые расходы</t>
  </si>
  <si>
    <t>Muut markkinointikustannukset</t>
  </si>
  <si>
    <t>Проценты и другие финансовые расходы</t>
  </si>
  <si>
    <t>Korot ja muut rahoituskulut</t>
  </si>
  <si>
    <t>Процентные расходы</t>
  </si>
  <si>
    <t>Korkokulut</t>
  </si>
  <si>
    <t>Штраф за просроченный платеж</t>
  </si>
  <si>
    <t>Viivästyskorot</t>
  </si>
  <si>
    <t>Не подлежащий вычету штраф за просроченный платеж</t>
  </si>
  <si>
    <t>Vähennyskelvottomat viivästyskorot</t>
  </si>
  <si>
    <t>Прочие расходы по займам</t>
  </si>
  <si>
    <t>Muut vieraan pääoman kulut</t>
  </si>
  <si>
    <t>Покупки в течение финансового года</t>
  </si>
  <si>
    <t xml:space="preserve">Tilikauden ostot </t>
  </si>
  <si>
    <t>Транспортные расходы</t>
  </si>
  <si>
    <t>Kuljetusmaksut</t>
  </si>
  <si>
    <t>Груз, фрахт ндс 0%</t>
  </si>
  <si>
    <t>Rahdit alv 0 %</t>
  </si>
  <si>
    <t>Груз, фрахт ндс 24%</t>
  </si>
  <si>
    <t xml:space="preserve">Rahdit alv 24%  </t>
  </si>
  <si>
    <t>Отправка груза ндс 0%</t>
  </si>
  <si>
    <t>Huolinta alv 0 %</t>
  </si>
  <si>
    <t>Отправка груза ндс 24%</t>
  </si>
  <si>
    <t xml:space="preserve">Huolinta alv 24% </t>
  </si>
  <si>
    <t>Внешние поставщики</t>
  </si>
  <si>
    <t>Ulkoiset toimittajat</t>
  </si>
  <si>
    <t>Приобретение товара, закупки</t>
  </si>
  <si>
    <t xml:space="preserve"> Ostot alv 24% </t>
  </si>
  <si>
    <t>Приобретение товаров из другой страны в пределах ЕС</t>
  </si>
  <si>
    <t>Yhteisöhankinnat alv 24%  (EU tavaraosto)</t>
  </si>
  <si>
    <t>Внутренние поставщики</t>
  </si>
  <si>
    <t>Sisäiset toimittajat</t>
  </si>
  <si>
    <t xml:space="preserve">Yhteisöhankinnat alv 24% KONCERN </t>
  </si>
  <si>
    <t>Импорт, не облагаемая налогом стоимость</t>
  </si>
  <si>
    <t>Tuonti, verovapaa arvo</t>
  </si>
  <si>
    <t>Всего расходов на персонал</t>
  </si>
  <si>
    <t>Henkilöstökulut Yhteensä</t>
  </si>
  <si>
    <t>Расходы на зарплату персонала</t>
  </si>
  <si>
    <t>Henkilöstökulut</t>
  </si>
  <si>
    <t>Зарплата</t>
  </si>
  <si>
    <t>Palkat</t>
  </si>
  <si>
    <t>Зарплата менеджера, директора</t>
  </si>
  <si>
    <t>Palkat toimitusjohtaja</t>
  </si>
  <si>
    <t>Другие</t>
  </si>
  <si>
    <t>Расходы на страхование</t>
  </si>
  <si>
    <t>Vakuutuskulut</t>
  </si>
  <si>
    <t>Расходы по страхованию от несчастного случая</t>
  </si>
  <si>
    <t xml:space="preserve"> Tapaturmavak. maksut</t>
  </si>
  <si>
    <t>Страхование от безработицы</t>
  </si>
  <si>
    <t>Työttömyysvakuutusmaksut</t>
  </si>
  <si>
    <t>Групповое страхование жизни сотрудников</t>
  </si>
  <si>
    <t>Ryhmähenkivakuutus</t>
  </si>
  <si>
    <t>Расходы на социальное обеспечение</t>
  </si>
  <si>
    <t>Sosiaaliturvamaksut</t>
  </si>
  <si>
    <t>Пенсионное страхование</t>
  </si>
  <si>
    <t>Eläkekulut (YeEL maksu - TyEL maksu)</t>
  </si>
  <si>
    <t>Добровольные расходы на персонал</t>
  </si>
  <si>
    <t>Vapaaehtoiset henkilöstökulut</t>
  </si>
  <si>
    <t>Медицинское страхование</t>
  </si>
  <si>
    <t>Työterveyshuolto</t>
  </si>
  <si>
    <t>Страхование</t>
  </si>
  <si>
    <t>Vakuutukset</t>
  </si>
  <si>
    <t>Налоги</t>
  </si>
  <si>
    <t>Verot</t>
  </si>
  <si>
    <t>НДС</t>
  </si>
  <si>
    <t>ALV</t>
  </si>
  <si>
    <t>Другие налоги, пошлины</t>
  </si>
  <si>
    <t>Muut verot</t>
  </si>
  <si>
    <t>РАСХОДЫ ВСЕГО</t>
  </si>
  <si>
    <t>KULUT YHTEENSÄ</t>
  </si>
  <si>
    <t>ОСТАТОК СРЕДСТВ НА НАЧАЛО ПЕРИОДА</t>
  </si>
  <si>
    <t>NETTORAHAVARAT KAUDEN ALUSSA</t>
  </si>
  <si>
    <t>ПРИБЫЛЬ (УБЫТОК)</t>
  </si>
  <si>
    <t>VOITTO (TAPPIO)</t>
  </si>
  <si>
    <t>ОСТАТОК СРЕДСТВ НА КОНЕЦ ПЕРИОДА</t>
  </si>
  <si>
    <t>NETTORAHAVARAT KAUDEN LOPUSSA</t>
  </si>
  <si>
    <t xml:space="preserve">РЕНТАБЕЛЬНОСТЬ ПРОДАЖ </t>
  </si>
  <si>
    <t>MYYNNIN TUOTTO/ MYYNNIN KANNATTAVUUS</t>
  </si>
  <si>
    <t>доход</t>
  </si>
  <si>
    <t>tulo</t>
  </si>
  <si>
    <t>НДС 24%</t>
  </si>
  <si>
    <t>Alv 24%</t>
  </si>
  <si>
    <t>доход без НДС</t>
  </si>
  <si>
    <t>tulot ilman arvonlisäveroa</t>
  </si>
  <si>
    <t>24% НДС в ЕС</t>
  </si>
  <si>
    <t>24% alv EU</t>
  </si>
  <si>
    <t>ВСЕГО НДС</t>
  </si>
  <si>
    <t>ALV YHTEENSÄ</t>
  </si>
  <si>
    <t>общая сумма затрат (в т.ч. НДС 10%)</t>
  </si>
  <si>
    <t>kokonaiskulut (sis. arvonlisäveron 10%)</t>
  </si>
  <si>
    <t>общая сумма затрат (в т.ч. НДС 14%)</t>
  </si>
  <si>
    <t>kokonaiskulut (sis. arvonlisäveron 14%)</t>
  </si>
  <si>
    <t>общая сумма затрат (в т.ч. НДС 24%)</t>
  </si>
  <si>
    <t>kokonaiskulut (sis. arvonlisäveron 24%)</t>
  </si>
  <si>
    <t>10% НДС</t>
  </si>
  <si>
    <t>alv 10%</t>
  </si>
  <si>
    <t>14% НДС</t>
  </si>
  <si>
    <t>alv 14%</t>
  </si>
  <si>
    <t>24% НДС</t>
  </si>
  <si>
    <t>alv 24%</t>
  </si>
  <si>
    <t>к оплате (+) / возврат налога (-)</t>
  </si>
  <si>
    <t>maksetaan (+) / veronpalautus (-)</t>
  </si>
  <si>
    <t>ЕЖЕМЕСЯЧНЫЙ ОТЧЕТ О ДВИЖЕНИИ ДЕНЕЖНЫХ СРЕДСТВ - CASHFLOW</t>
  </si>
  <si>
    <t>В € или в местной валюте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</si>
  <si>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</si>
  <si>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</si>
  <si>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</si>
  <si>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</si>
  <si>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</si>
  <si>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</si>
  <si>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</si>
  <si>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</si>
  <si>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</si>
  <si>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</si>
  <si>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</si>
  <si>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</si>
  <si>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</si>
  <si>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ОПЕРАЦИОННАЯ ДЕЯТЕЛЬНОСТЬ</t>
  </si>
  <si>
    <t>Добавить поступления:</t>
  </si>
  <si>
    <t>поступления от покупателей</t>
  </si>
  <si>
    <t>поступления от роялти, комиссий, услуг и пр.</t>
  </si>
  <si>
    <t>возврат НДС или корпоративного налога / другие суммы возврата</t>
  </si>
  <si>
    <t>Вычесть выплаты:</t>
  </si>
  <si>
    <t>поставщикам (услуги, материалы)</t>
  </si>
  <si>
    <t>транспортные расходы (стоимость логистики)</t>
  </si>
  <si>
    <t>заработную плату, компенсации и льготы</t>
  </si>
  <si>
    <t>операционные расходы</t>
  </si>
  <si>
    <t>налоги (налог на прибыль, НДС, корпоративные и другие налоги)</t>
  </si>
  <si>
    <t>платежи по роялти, комиссиям, услугам и пр.</t>
  </si>
  <si>
    <t>проценты</t>
  </si>
  <si>
    <t>чрезвычайные расходы</t>
  </si>
  <si>
    <t>Итого ДС от основной деятельности</t>
  </si>
  <si>
    <t>ИНВЕСТИЦИОННАЯ ДЕЯТЕЛЬНОСТЬ  (CAPEX)</t>
  </si>
  <si>
    <t>Добавить:</t>
  </si>
  <si>
    <t>продажу основных средств</t>
  </si>
  <si>
    <t>поступления от финансовых вложений</t>
  </si>
  <si>
    <t>Вычесть:</t>
  </si>
  <si>
    <t>покупку основных средств</t>
  </si>
  <si>
    <t>долгосрочные фин. вложения</t>
  </si>
  <si>
    <t>Итого ДС от инвестиционной деятельности</t>
  </si>
  <si>
    <t>ФИНАНСОВАЯ ДЕЯТЕЛЬНОСТЬ</t>
  </si>
  <si>
    <t>поступление кредитов и займов</t>
  </si>
  <si>
    <t>внутрифирменные кредиты, авансы заказов</t>
  </si>
  <si>
    <t>погашение кредитов и займов</t>
  </si>
  <si>
    <t>выдачу займов, внутрифирменных кредитов, авансы заказов</t>
  </si>
  <si>
    <t>выплату дивидендов (брутто)</t>
  </si>
  <si>
    <t>Итого ДС от финансовой деятельности</t>
  </si>
  <si>
    <t>Чистый денежный поток (ОД + ИД + ФД)</t>
  </si>
  <si>
    <t>Ежемесячное изменение денежной позиции</t>
  </si>
  <si>
    <t>Остаток средств на начало периода</t>
  </si>
  <si>
    <t xml:space="preserve">Остаток средств на конец периода </t>
  </si>
  <si>
    <t>БАЛАНС</t>
  </si>
  <si>
    <t>Сальдо</t>
  </si>
  <si>
    <t>Пред. Год</t>
  </si>
  <si>
    <t>Разница</t>
  </si>
  <si>
    <t>АКТИВ</t>
  </si>
  <si>
    <t xml:space="preserve">ВНЕОБОРОТНЫЕ АКТИВЫ / НЕОБОРОТНЫЕ АКТИВЫ </t>
  </si>
  <si>
    <t>Нематериальные активы</t>
  </si>
  <si>
    <t xml:space="preserve">** Расходы на доработку и модернизацию </t>
  </si>
  <si>
    <t>** Права на интеллектуальную собственность</t>
  </si>
  <si>
    <t>** Деловая репутация</t>
  </si>
  <si>
    <t>Ремонт арендованного помещения, объекта</t>
  </si>
  <si>
    <t>Амортизация затрат на ремонт арендованного помещения, объекта</t>
  </si>
  <si>
    <t>** Прочие внеоборотные активы / Прочие необоротные активы</t>
  </si>
  <si>
    <t>** Авансовые платежи</t>
  </si>
  <si>
    <r>
      <t xml:space="preserve">    ***</t>
    </r>
    <r>
      <rPr>
        <sz val="14"/>
        <color theme="1"/>
        <rFont val="Calibri"/>
        <family val="2"/>
        <scheme val="minor"/>
      </rPr>
      <t xml:space="preserve"> Нематериальные активы ИТОГО</t>
    </r>
  </si>
  <si>
    <t>Материальные активы</t>
  </si>
  <si>
    <t>** Земля и водные акватории</t>
  </si>
  <si>
    <t>** Здания и сооружения</t>
  </si>
  <si>
    <t>Машины и оборудование</t>
  </si>
  <si>
    <t>** Машины и оборудование</t>
  </si>
  <si>
    <t>** Другие материальные активы</t>
  </si>
  <si>
    <t>** Авансовые платежи или предоплата и незавершенное производство</t>
  </si>
  <si>
    <t xml:space="preserve">     *** Материальные активы ИТОГО</t>
  </si>
  <si>
    <t>Инвестиции</t>
  </si>
  <si>
    <t>** Акции в компаниях той же группы</t>
  </si>
  <si>
    <t>** Дебиторская задолженность от компаний той же группы</t>
  </si>
  <si>
    <t>** Акции в ассоциированных компаниях</t>
  </si>
  <si>
    <t>** Дебиторская задолженность от ассоциированных компаний</t>
  </si>
  <si>
    <t>** Другие акции и доли или паи</t>
  </si>
  <si>
    <t>Дебиторская задолженность по займам</t>
  </si>
  <si>
    <t>** Прочая дебиторская задолженность</t>
  </si>
  <si>
    <t xml:space="preserve">   *** Инвестиции ИТОГО</t>
  </si>
  <si>
    <t xml:space="preserve"> </t>
  </si>
  <si>
    <t xml:space="preserve">     **** ВНЕОБОРОТНЫЕ АКТИВЫ ИТОГО</t>
  </si>
  <si>
    <t>ОБОРОТНЫЕ АКТИВЫ</t>
  </si>
  <si>
    <t>Запасы</t>
  </si>
  <si>
    <t>** Сырье и расходные материалы</t>
  </si>
  <si>
    <t>** Полуобработанная, незавершенная продукция</t>
  </si>
  <si>
    <t>Товары</t>
  </si>
  <si>
    <t>Товары в пути</t>
  </si>
  <si>
    <t>Устаревшие товары</t>
  </si>
  <si>
    <t>** Готовая продукция / товары</t>
  </si>
  <si>
    <t>** Другие запасы</t>
  </si>
  <si>
    <t xml:space="preserve">     *** Запасы ИТОГО</t>
  </si>
  <si>
    <t xml:space="preserve">Дебиторская задолженность </t>
  </si>
  <si>
    <t xml:space="preserve">Долгосрочная дебиторская задолженность </t>
  </si>
  <si>
    <t>** Дебиторская задолженность</t>
  </si>
  <si>
    <t>** Дебиторская задолженность по займам</t>
  </si>
  <si>
    <t xml:space="preserve">Страховой депозит при долгосрочной аренде </t>
  </si>
  <si>
    <t>** Неоплаченные акции/ доли, паи</t>
  </si>
  <si>
    <t>** Предоплата и начисленный доход</t>
  </si>
  <si>
    <t xml:space="preserve">     ***Долгосрочная дебиторская задолженность ИТОГО</t>
  </si>
  <si>
    <t>Краткосрочная дебиторская задолженность</t>
  </si>
  <si>
    <t>Дебиторская задолженность</t>
  </si>
  <si>
    <t>Дебиторская задолженность по банковской карте</t>
  </si>
  <si>
    <t>Дебиторская задолженность от компаний той же группы</t>
  </si>
  <si>
    <t>24% НДС к получению -Товары / Услуги</t>
  </si>
  <si>
    <t>14% НДС к получению -Товары / Услуги</t>
  </si>
  <si>
    <t>10% НДС к получению -Товары / Услуги</t>
  </si>
  <si>
    <t>НДС к получению за импорт товаров</t>
  </si>
  <si>
    <t>НДС к получению за товары приобретенные в пределех ЕС</t>
  </si>
  <si>
    <t>Налоговая дебиторская задолженность (НДС)</t>
  </si>
  <si>
    <t>НДС, подлежащий вычету 100%</t>
  </si>
  <si>
    <t>Авансовый платеж на поездку</t>
  </si>
  <si>
    <t>Аванс, авансовый платеж по заработной плате</t>
  </si>
  <si>
    <t>Счет "невыясненных сумм" к получению / суммы до выяснения</t>
  </si>
  <si>
    <t>Другая дебиторская задолженность</t>
  </si>
  <si>
    <t>Расходы будущих периодов / авансовые расходы</t>
  </si>
  <si>
    <t>Начисленный доход (доход за финансовый год, который не был получен)</t>
  </si>
  <si>
    <t>Годовые скидки на покупки</t>
  </si>
  <si>
    <t>Годовая скидка на приобретения внутри ЕС</t>
  </si>
  <si>
    <t>Прочие предоплаты и начисленные доходы</t>
  </si>
  <si>
    <t>** Предоплаты и начисленный доход</t>
  </si>
  <si>
    <t xml:space="preserve">     *** Краткосрочная дебиторская задолженность ИТОГО</t>
  </si>
  <si>
    <t>Инвестиции, ценные бумаги</t>
  </si>
  <si>
    <t>** Акции (доли, паи) в компаниях той же группы</t>
  </si>
  <si>
    <t>** Другие акции и доли / паи</t>
  </si>
  <si>
    <t>** Другие ценные бумаги</t>
  </si>
  <si>
    <t xml:space="preserve">    *** Инвестиции, ценные бумаги ИТОГО</t>
  </si>
  <si>
    <t>Денежные средства в кассе и в банках</t>
  </si>
  <si>
    <t>Касса</t>
  </si>
  <si>
    <t>Банковский счет  1: Nordea 000000-0000000</t>
  </si>
  <si>
    <t>Банковский счет 2: Aktia 000000-0000000</t>
  </si>
  <si>
    <t>Валютный счет</t>
  </si>
  <si>
    <t xml:space="preserve">     *** Денежные средства в кассе и в банках ИТОГО</t>
  </si>
  <si>
    <t xml:space="preserve">     **** ОБОРОТНЫЕ АКТИВЫ ИТОГО</t>
  </si>
  <si>
    <t xml:space="preserve">     ***** АКТИВ ИТОГО</t>
  </si>
  <si>
    <t>ПАССИВ</t>
  </si>
  <si>
    <t>КАПИТАЛ И РЕЗЕРВЫ</t>
  </si>
  <si>
    <t>Акционерный, паевой капитал или иной эквивалентный капитал</t>
  </si>
  <si>
    <t>Акционерный капитал</t>
  </si>
  <si>
    <t xml:space="preserve">     *** Акционерный, паевой капитал или иной эквивалентный капитал</t>
  </si>
  <si>
    <t>Добавочный капитал</t>
  </si>
  <si>
    <t>Добавочный капитал (сумма дооценки внеоборотных активов)</t>
  </si>
  <si>
    <t xml:space="preserve">    *** Добавочный капитал</t>
  </si>
  <si>
    <t>Резерв переоценки капитала (активов)</t>
  </si>
  <si>
    <t xml:space="preserve">    *** Резерв переоценки капитала (активов)</t>
  </si>
  <si>
    <t>Резерв справедливой стоимости</t>
  </si>
  <si>
    <t xml:space="preserve">    *** Резерв справедливой стоимости</t>
  </si>
  <si>
    <t>Другие резервы</t>
  </si>
  <si>
    <t>** Инвестированный свободный собственный капитал</t>
  </si>
  <si>
    <t>** Резерв</t>
  </si>
  <si>
    <t>** Резервы, предусмотренные уставом или сопоставимыми правилами</t>
  </si>
  <si>
    <t>** Прочие резервы</t>
  </si>
  <si>
    <t xml:space="preserve">     *** Другие резервы</t>
  </si>
  <si>
    <t>Прибыль (убыток) за предыдущий отчетный период</t>
  </si>
  <si>
    <t>Нераспределенный результат (предыдущие финансовые отчетные периоды)</t>
  </si>
  <si>
    <t>Распределение дивидендов</t>
  </si>
  <si>
    <t xml:space="preserve">     *** Нераспределенная прибыль (убыток)</t>
  </si>
  <si>
    <t>Прибыль (убыток) за финансовый год</t>
  </si>
  <si>
    <t xml:space="preserve">     *** Прибыль (убыток) за финансовый год</t>
  </si>
  <si>
    <t xml:space="preserve">     **** КАПИТАЛ И РЕЗЕРВЫ ИТОГО</t>
  </si>
  <si>
    <r>
      <t>Накопленные начисления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(расходы, которые еще не были понесены, но уже отнесены на расходы  в отчете о прибылях и убытках и вычтены для целей налогообложения)</t>
    </r>
  </si>
  <si>
    <t>Резерв амортизации</t>
  </si>
  <si>
    <t>** Резерв амортизации</t>
  </si>
  <si>
    <t xml:space="preserve">    *** Резерв амортизации /  амортизационная разница</t>
  </si>
  <si>
    <t>Добровольные резервы</t>
  </si>
  <si>
    <t>** Добровольные резервы (например, гарантийный резерв: takuuvaraus)</t>
  </si>
  <si>
    <t xml:space="preserve">    *** Добровольные резервы / Налоговые резервы</t>
  </si>
  <si>
    <t xml:space="preserve">    **** Накопленные начисления ИТОГО</t>
  </si>
  <si>
    <t>ОБЯЗАТЕЛЬНЫЕ РЕЗЕРВЫ</t>
  </si>
  <si>
    <t>Резерв пенсионного обеспечения</t>
  </si>
  <si>
    <t>** Резерв пенсионного обеспечения</t>
  </si>
  <si>
    <t xml:space="preserve">    *** Резерв пенсионного обеспечения</t>
  </si>
  <si>
    <t>Резервы под выплату налогов</t>
  </si>
  <si>
    <t>** Резервы под выплату налогов</t>
  </si>
  <si>
    <t xml:space="preserve">    *** Резервы под выплату налогов</t>
  </si>
  <si>
    <t>Прочие обязательные резервы</t>
  </si>
  <si>
    <t>** Прочие обязательные резервы</t>
  </si>
  <si>
    <t xml:space="preserve">    *** Прочие обязательные резервы</t>
  </si>
  <si>
    <t xml:space="preserve">    **** ОБЯЗАТЕЛЬНЫЕ РЕЗЕРВЫ ИТОГО</t>
  </si>
  <si>
    <t>ОБЯЗАТЕЛЬСТВА. ПРИВЛЕЧЕННЫЙ КАПИТАЛ</t>
  </si>
  <si>
    <t>Долгосрочные обязательства</t>
  </si>
  <si>
    <t>Облигации</t>
  </si>
  <si>
    <t>** Облигации</t>
  </si>
  <si>
    <t xml:space="preserve">    *** Облигации</t>
  </si>
  <si>
    <t>Конвертируемые облигации</t>
  </si>
  <si>
    <t>** Конвертируемые облигации</t>
  </si>
  <si>
    <t xml:space="preserve">    *** Конвертируемые облигации</t>
  </si>
  <si>
    <t>Субординированные кредиты</t>
  </si>
  <si>
    <t xml:space="preserve">** Субординированные кредиты        </t>
  </si>
  <si>
    <t xml:space="preserve">     *** Субординированные кредиты           </t>
  </si>
  <si>
    <t>Кредиты, полученные от финансовых учреждений</t>
  </si>
  <si>
    <t>Вычеты по банковскому кредиту</t>
  </si>
  <si>
    <t>Перевод в краткосрочный банковский кредит</t>
  </si>
  <si>
    <t>Увеличение банковского кредита</t>
  </si>
  <si>
    <t>Банковский кредит Nordea 000000-0000000</t>
  </si>
  <si>
    <t>Банком использован лимит чекового счета</t>
  </si>
  <si>
    <t>** Кредиты, полученные от финансовых учреждений</t>
  </si>
  <si>
    <t xml:space="preserve">    *** Кредиты, полученные от финансовых учреждений ИТОГО</t>
  </si>
  <si>
    <t>Пенсионные кредиты</t>
  </si>
  <si>
    <t>** Пенсионные кредиты</t>
  </si>
  <si>
    <t xml:space="preserve">    *** Пенсионные кредиты</t>
  </si>
  <si>
    <t>Полученные авансы</t>
  </si>
  <si>
    <t>** Полученные авансы</t>
  </si>
  <si>
    <t xml:space="preserve">    *** Полученные авансы</t>
  </si>
  <si>
    <t>Кредиторская задолженность</t>
  </si>
  <si>
    <t>** Кредиторская задолженность</t>
  </si>
  <si>
    <t xml:space="preserve">    *** Кредиторская задолженность</t>
  </si>
  <si>
    <t>Финансовый вексель (тратта)</t>
  </si>
  <si>
    <t>** Финансовый вексель (тратта)</t>
  </si>
  <si>
    <t xml:space="preserve">    *** Финансовый вексель (тратта)</t>
  </si>
  <si>
    <t>Задолженность, обязательства перед компаниями-членами группы</t>
  </si>
  <si>
    <t>** Задолженность, обязательства перед компаниями той же группы</t>
  </si>
  <si>
    <t xml:space="preserve">     *** Задолженность, обязательства перед компаниями-членами группы</t>
  </si>
  <si>
    <t>Задолженность, обязательства перед ассоциированными компаниями</t>
  </si>
  <si>
    <t>** Задолженность, обязательства перед ассоциированными компаниями</t>
  </si>
  <si>
    <t xml:space="preserve">    *** Задолженность, обязательства перед ассоциированными компаниями</t>
  </si>
  <si>
    <t>Прочие обязательства</t>
  </si>
  <si>
    <t>Долгосрочные обязательства перед акционерами</t>
  </si>
  <si>
    <t xml:space="preserve">    *** Прочие обязательства</t>
  </si>
  <si>
    <t>Начисленные обязательства и отложенный доход</t>
  </si>
  <si>
    <t>** Начисленные обязательства и отложенный доход</t>
  </si>
  <si>
    <t xml:space="preserve">    *** Начисленные обязательства и отложенный доход</t>
  </si>
  <si>
    <t>Долгосрочные обязательства ИТОГО</t>
  </si>
  <si>
    <t>Краткосрочные обязательства</t>
  </si>
  <si>
    <t>Погашение банковского кредита Nordea 000000-0000000</t>
  </si>
  <si>
    <t>Рассрочка погашения банковского кредита (частичными, очередными платёжами)</t>
  </si>
  <si>
    <t>Полученные авансы 24%</t>
  </si>
  <si>
    <t>Авансы, полученные от сообщества 24%</t>
  </si>
  <si>
    <t xml:space="preserve">    *** Полученные авансы ИТОГО</t>
  </si>
  <si>
    <t>Платежный счет</t>
  </si>
  <si>
    <t xml:space="preserve">     *** Кредиторская задолженность ИТОГО</t>
  </si>
  <si>
    <t>Удержание налога на заработную плату</t>
  </si>
  <si>
    <t>Обязательства по социальному обеспечению</t>
  </si>
  <si>
    <t>Удержание пенсионного страхового взноса, связанного с доходами (TyEL)</t>
  </si>
  <si>
    <t>Налоговый счет</t>
  </si>
  <si>
    <t>Удержание страхового взноса по безработице</t>
  </si>
  <si>
    <t>Зарплатный вспомогательный счет</t>
  </si>
  <si>
    <t>Кредиты акционеров</t>
  </si>
  <si>
    <t>Обязательства по членским взносам</t>
  </si>
  <si>
    <t>Пенсионные страховые обязательства</t>
  </si>
  <si>
    <t>Осуществление отчислений по принудительным взысканиям</t>
  </si>
  <si>
    <t>Обязательства по налогу на добавленную стоимость (НДС) 24% при продаже</t>
  </si>
  <si>
    <t>Обязательства по НДС при импорте товаров</t>
  </si>
  <si>
    <t>Обязательства по НДС для товаров внутри ЕС</t>
  </si>
  <si>
    <t>Обязательства по налогу на добавленную стоимость (НДС) / НДС итого (Tilitettävä alv)</t>
  </si>
  <si>
    <t>Обязательства перед акционерами</t>
  </si>
  <si>
    <t>Другие налоговые обязательства (OmaVero)</t>
  </si>
  <si>
    <t>Прочие краткосрочные обязательства</t>
  </si>
  <si>
    <t xml:space="preserve">    *** Прочие обязательства ИТОГО</t>
  </si>
  <si>
    <t>Доходы будущих периодов</t>
  </si>
  <si>
    <t>Начисления налога на прибыль</t>
  </si>
  <si>
    <t>Начисления отпускных</t>
  </si>
  <si>
    <t>Начисления пенсионного страхования TyEL</t>
  </si>
  <si>
    <t>Начисления страхования по безработице</t>
  </si>
  <si>
    <t>Начисления страхования от несчастных случаев</t>
  </si>
  <si>
    <t>Начисления по групповому страхованию жизни</t>
  </si>
  <si>
    <t>Начисленные процентные расходы</t>
  </si>
  <si>
    <r>
      <t xml:space="preserve">Прочие начисленные расходы </t>
    </r>
    <r>
      <rPr>
        <i/>
        <sz val="12"/>
        <rFont val="Calibri"/>
        <family val="2"/>
        <scheme val="minor"/>
      </rPr>
      <t>(расходы за финансовый год, которые не были оплачены)</t>
    </r>
  </si>
  <si>
    <t>Прочие начисленные обязательства и отложенный доход</t>
  </si>
  <si>
    <t xml:space="preserve">    *** Начисленные обязательства и отложенный доход ИТОГО</t>
  </si>
  <si>
    <t>Краткосрочные обязательства ИТОГО</t>
  </si>
  <si>
    <t xml:space="preserve">     **** ОБЯЗАТЕЛЬСТВА. ПРИВЛЕЧЕННЫЙ (ЗАЕМНЫЙ) КАПИТАЛ. ИТОГО</t>
  </si>
  <si>
    <t xml:space="preserve">     ***** ПАССИВ ИТОГО</t>
  </si>
  <si>
    <t>4. В качестве примера показано, как некоторые данные автоматически переносятся в следующие листы / отчеты: «Бюджет доходов и расходов» и «Денежный поток».</t>
  </si>
  <si>
    <t>Кäyttökustannukset (pois lukien Ostot, Henkilöstökulut, rahoituskulut, ALV)</t>
  </si>
  <si>
    <t>Операционные расходы (без учета закупок, расходов на персонал, финансовых расходов, НДС)</t>
  </si>
  <si>
    <r>
      <t xml:space="preserve">Пошаговое руководство по </t>
    </r>
    <r>
      <rPr>
        <b/>
        <u/>
        <sz val="11"/>
        <color rgb="FFC00000"/>
        <rFont val="Calibri"/>
        <family val="2"/>
        <scheme val="minor"/>
      </rPr>
      <t>созданию Прогнозного баланса</t>
    </r>
    <r>
      <rPr>
        <sz val="11"/>
        <color theme="1"/>
        <rFont val="Calibri"/>
        <family val="2"/>
        <scheme val="minor"/>
      </rPr>
      <t xml:space="preserve"> Вы можете найти на нашем сайте </t>
    </r>
    <r>
      <rPr>
        <b/>
        <u/>
        <sz val="11"/>
        <color rgb="FFC00000"/>
        <rFont val="Calibri"/>
        <family val="2"/>
        <scheme val="minor"/>
      </rPr>
      <t>finrepo.fi</t>
    </r>
    <r>
      <rPr>
        <sz val="11"/>
        <color theme="1"/>
        <rFont val="Calibri"/>
        <family val="2"/>
        <scheme val="minor"/>
      </rPr>
      <t xml:space="preserve"> в разделе «Система бюджетирования».</t>
    </r>
  </si>
  <si>
    <t>5. Внесите изменения сначала в лист «Бюджет продаж», затем в «Бюджет доходов и расходов», «Денежный поток», и после этого составьте "Прогнозный баланс"!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</si>
</sst>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_ ;[Red]\-#,##0.00\ "/>
    <numFmt numFmtId="165" formatCode="&quot;Month &quot;0"/>
    <numFmt numFmtId="166" formatCode="#,##0.00\ &quot;€&quot;"/>
    <numFmt numFmtId="167" formatCode="0.0\ %"/>
    <numFmt numFmtId="168" formatCode="0.000"/>
    <numFmt numFmtId="169" formatCode="#,##0\ [$RON]"/>
    <numFmt numFmtId="170" formatCode="0.0%"/>
    <numFmt numFmtId="171" formatCode="_-* #,##0\ _T_L_-;\-* #,##0\ _T_L_-;_-* &quot;-&quot;??\ _T_L_-;_-@_-"/>
    <numFmt numFmtId="172" formatCode="#,##0;\(#,#00\)"/>
    <numFmt numFmtId="173" formatCode="#,##0.0\ &quot;€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9966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0"/>
      <name val="Calibri"/>
      <family val="2"/>
    </font>
    <font>
      <b/>
      <sz val="11"/>
      <color rgb="FF8DB4E2"/>
      <name val="Calibri"/>
      <family val="2"/>
    </font>
    <font>
      <sz val="11"/>
      <color theme="1"/>
      <name val="Calibri"/>
      <family val="2"/>
      <charset val="162"/>
      <scheme val="minor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rgb="FF9934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8" fillId="0" borderId="0"/>
    <xf numFmtId="169" fontId="26" fillId="0" borderId="0"/>
  </cellStyleXfs>
  <cellXfs count="368">
    <xf numFmtId="0" fontId="0" fillId="0" borderId="0" xfId="0"/>
    <xf numFmtId="1" fontId="0" fillId="3" borderId="8" xfId="0" applyNumberFormat="1" applyFill="1" applyBorder="1"/>
    <xf numFmtId="1" fontId="0" fillId="3" borderId="4" xfId="0" applyNumberFormat="1" applyFill="1" applyBorder="1"/>
    <xf numFmtId="1" fontId="0" fillId="0" borderId="0" xfId="0" applyNumberFormat="1"/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" fontId="4" fillId="3" borderId="14" xfId="0" applyNumberFormat="1" applyFont="1" applyFill="1" applyBorder="1"/>
    <xf numFmtId="1" fontId="4" fillId="3" borderId="15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165" fontId="3" fillId="0" borderId="0" xfId="0" applyNumberFormat="1" applyFont="1" applyProtection="1">
      <protection locked="0"/>
    </xf>
    <xf numFmtId="9" fontId="0" fillId="0" borderId="14" xfId="0" applyNumberFormat="1" applyBorder="1" applyProtection="1">
      <protection locked="0"/>
    </xf>
    <xf numFmtId="165" fontId="0" fillId="0" borderId="0" xfId="0" applyNumberFormat="1"/>
    <xf numFmtId="165" fontId="0" fillId="0" borderId="16" xfId="0" applyNumberFormat="1" applyBorder="1"/>
    <xf numFmtId="9" fontId="1" fillId="0" borderId="14" xfId="2" applyFont="1" applyBorder="1" applyProtection="1">
      <protection locked="0"/>
    </xf>
    <xf numFmtId="9" fontId="0" fillId="0" borderId="0" xfId="0" applyNumberFormat="1"/>
    <xf numFmtId="166" fontId="0" fillId="0" borderId="0" xfId="0" applyNumberFormat="1"/>
    <xf numFmtId="166" fontId="0" fillId="0" borderId="14" xfId="0" applyNumberFormat="1" applyBorder="1"/>
    <xf numFmtId="1" fontId="0" fillId="0" borderId="15" xfId="0" applyNumberFormat="1" applyBorder="1"/>
    <xf numFmtId="1" fontId="0" fillId="0" borderId="0" xfId="0" applyNumberFormat="1" applyProtection="1">
      <protection locked="0"/>
    </xf>
    <xf numFmtId="1" fontId="0" fillId="0" borderId="14" xfId="0" applyNumberFormat="1" applyBorder="1" applyProtection="1">
      <protection locked="0"/>
    </xf>
    <xf numFmtId="2" fontId="7" fillId="0" borderId="0" xfId="0" applyNumberFormat="1" applyFont="1" applyProtection="1">
      <protection locked="0"/>
    </xf>
    <xf numFmtId="2" fontId="7" fillId="0" borderId="16" xfId="0" applyNumberFormat="1" applyFont="1" applyBorder="1" applyProtection="1">
      <protection locked="0"/>
    </xf>
    <xf numFmtId="2" fontId="7" fillId="0" borderId="0" xfId="0" applyNumberFormat="1" applyFont="1"/>
    <xf numFmtId="2" fontId="0" fillId="0" borderId="16" xfId="0" applyNumberFormat="1" applyBorder="1"/>
    <xf numFmtId="2" fontId="0" fillId="0" borderId="0" xfId="0" applyNumberFormat="1"/>
    <xf numFmtId="167" fontId="1" fillId="0" borderId="15" xfId="2" applyNumberFormat="1" applyFont="1" applyBorder="1" applyProtection="1">
      <protection locked="0"/>
    </xf>
    <xf numFmtId="1" fontId="8" fillId="0" borderId="0" xfId="0" applyNumberFormat="1" applyFont="1" applyProtection="1">
      <protection locked="0"/>
    </xf>
    <xf numFmtId="1" fontId="8" fillId="0" borderId="14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2" fontId="8" fillId="0" borderId="16" xfId="0" applyNumberFormat="1" applyFont="1" applyBorder="1" applyProtection="1">
      <protection locked="0"/>
    </xf>
    <xf numFmtId="2" fontId="8" fillId="0" borderId="0" xfId="0" applyNumberFormat="1" applyFont="1"/>
    <xf numFmtId="2" fontId="8" fillId="0" borderId="16" xfId="0" applyNumberFormat="1" applyFont="1" applyBorder="1"/>
    <xf numFmtId="1" fontId="8" fillId="0" borderId="0" xfId="0" applyNumberFormat="1" applyFont="1"/>
    <xf numFmtId="166" fontId="8" fillId="0" borderId="0" xfId="0" applyNumberFormat="1" applyFont="1"/>
    <xf numFmtId="166" fontId="8" fillId="0" borderId="14" xfId="0" applyNumberFormat="1" applyFont="1" applyBorder="1"/>
    <xf numFmtId="1" fontId="9" fillId="0" borderId="0" xfId="0" applyNumberFormat="1" applyFont="1"/>
    <xf numFmtId="1" fontId="10" fillId="0" borderId="0" xfId="0" applyNumberFormat="1" applyFont="1" applyProtection="1">
      <protection locked="0"/>
    </xf>
    <xf numFmtId="1" fontId="10" fillId="0" borderId="14" xfId="0" applyNumberFormat="1" applyFont="1" applyBorder="1" applyProtection="1">
      <protection locked="0"/>
    </xf>
    <xf numFmtId="2" fontId="10" fillId="0" borderId="0" xfId="0" applyNumberFormat="1" applyFont="1" applyProtection="1">
      <protection locked="0"/>
    </xf>
    <xf numFmtId="2" fontId="10" fillId="0" borderId="16" xfId="0" applyNumberFormat="1" applyFont="1" applyBorder="1" applyProtection="1">
      <protection locked="0"/>
    </xf>
    <xf numFmtId="2" fontId="10" fillId="0" borderId="0" xfId="0" applyNumberFormat="1" applyFont="1"/>
    <xf numFmtId="2" fontId="10" fillId="0" borderId="16" xfId="0" applyNumberFormat="1" applyFont="1" applyBorder="1"/>
    <xf numFmtId="1" fontId="10" fillId="0" borderId="0" xfId="0" applyNumberFormat="1" applyFont="1"/>
    <xf numFmtId="166" fontId="10" fillId="0" borderId="0" xfId="0" applyNumberFormat="1" applyFont="1"/>
    <xf numFmtId="166" fontId="10" fillId="0" borderId="14" xfId="0" applyNumberFormat="1" applyFont="1" applyBorder="1"/>
    <xf numFmtId="1" fontId="11" fillId="0" borderId="0" xfId="0" applyNumberFormat="1" applyFont="1"/>
    <xf numFmtId="1" fontId="12" fillId="0" borderId="0" xfId="0" applyNumberFormat="1" applyFont="1" applyProtection="1">
      <protection locked="0"/>
    </xf>
    <xf numFmtId="1" fontId="12" fillId="0" borderId="14" xfId="0" applyNumberFormat="1" applyFont="1" applyBorder="1" applyProtection="1">
      <protection locked="0"/>
    </xf>
    <xf numFmtId="2" fontId="12" fillId="0" borderId="0" xfId="0" applyNumberFormat="1" applyFont="1" applyProtection="1">
      <protection locked="0"/>
    </xf>
    <xf numFmtId="2" fontId="12" fillId="0" borderId="16" xfId="0" applyNumberFormat="1" applyFont="1" applyBorder="1" applyProtection="1">
      <protection locked="0"/>
    </xf>
    <xf numFmtId="2" fontId="12" fillId="0" borderId="0" xfId="0" applyNumberFormat="1" applyFont="1"/>
    <xf numFmtId="2" fontId="12" fillId="0" borderId="16" xfId="0" applyNumberFormat="1" applyFont="1" applyBorder="1"/>
    <xf numFmtId="166" fontId="12" fillId="0" borderId="14" xfId="0" applyNumberFormat="1" applyFont="1" applyBorder="1"/>
    <xf numFmtId="1" fontId="12" fillId="0" borderId="0" xfId="0" applyNumberFormat="1" applyFont="1"/>
    <xf numFmtId="0" fontId="2" fillId="3" borderId="0" xfId="0" applyFont="1" applyFill="1"/>
    <xf numFmtId="165" fontId="2" fillId="3" borderId="0" xfId="0" applyNumberFormat="1" applyFont="1" applyFill="1"/>
    <xf numFmtId="1" fontId="2" fillId="3" borderId="14" xfId="0" applyNumberFormat="1" applyFont="1" applyFill="1" applyBorder="1"/>
    <xf numFmtId="2" fontId="2" fillId="3" borderId="0" xfId="0" applyNumberFormat="1" applyFont="1" applyFill="1"/>
    <xf numFmtId="2" fontId="2" fillId="3" borderId="16" xfId="0" applyNumberFormat="1" applyFont="1" applyFill="1" applyBorder="1"/>
    <xf numFmtId="1" fontId="2" fillId="3" borderId="0" xfId="0" applyNumberFormat="1" applyFont="1" applyFill="1"/>
    <xf numFmtId="166" fontId="2" fillId="3" borderId="0" xfId="0" applyNumberFormat="1" applyFont="1" applyFill="1"/>
    <xf numFmtId="166" fontId="2" fillId="3" borderId="14" xfId="0" applyNumberFormat="1" applyFont="1" applyFill="1" applyBorder="1"/>
    <xf numFmtId="167" fontId="2" fillId="3" borderId="15" xfId="2" applyNumberFormat="1" applyFont="1" applyFill="1" applyBorder="1"/>
    <xf numFmtId="1" fontId="3" fillId="0" borderId="0" xfId="0" applyNumberFormat="1" applyFont="1"/>
    <xf numFmtId="1" fontId="3" fillId="0" borderId="14" xfId="0" applyNumberFormat="1" applyFont="1" applyBorder="1"/>
    <xf numFmtId="1" fontId="0" fillId="0" borderId="14" xfId="0" applyNumberFormat="1" applyBorder="1"/>
    <xf numFmtId="1" fontId="7" fillId="0" borderId="0" xfId="0" applyNumberFormat="1" applyFont="1"/>
    <xf numFmtId="166" fontId="7" fillId="0" borderId="0" xfId="0" applyNumberFormat="1" applyFont="1"/>
    <xf numFmtId="166" fontId="7" fillId="0" borderId="14" xfId="0" applyNumberFormat="1" applyFont="1" applyBorder="1"/>
    <xf numFmtId="9" fontId="1" fillId="0" borderId="15" xfId="2" applyFont="1" applyBorder="1" applyProtection="1">
      <protection locked="0"/>
    </xf>
    <xf numFmtId="166" fontId="12" fillId="0" borderId="0" xfId="0" applyNumberFormat="1" applyFont="1"/>
    <xf numFmtId="1" fontId="2" fillId="3" borderId="17" xfId="0" applyNumberFormat="1" applyFont="1" applyFill="1" applyBorder="1"/>
    <xf numFmtId="166" fontId="2" fillId="3" borderId="17" xfId="0" applyNumberFormat="1" applyFont="1" applyFill="1" applyBorder="1"/>
    <xf numFmtId="9" fontId="2" fillId="3" borderId="18" xfId="2" applyFont="1" applyFill="1" applyBorder="1"/>
    <xf numFmtId="0" fontId="0" fillId="0" borderId="14" xfId="0" applyBorder="1"/>
    <xf numFmtId="0" fontId="0" fillId="0" borderId="16" xfId="0" applyBorder="1"/>
    <xf numFmtId="1" fontId="13" fillId="0" borderId="19" xfId="0" applyNumberFormat="1" applyFont="1" applyBorder="1"/>
    <xf numFmtId="166" fontId="13" fillId="0" borderId="19" xfId="0" applyNumberFormat="1" applyFont="1" applyBorder="1"/>
    <xf numFmtId="166" fontId="13" fillId="0" borderId="20" xfId="0" applyNumberFormat="1" applyFont="1" applyBorder="1"/>
    <xf numFmtId="1" fontId="0" fillId="0" borderId="16" xfId="0" applyNumberFormat="1" applyBorder="1"/>
    <xf numFmtId="166" fontId="7" fillId="0" borderId="21" xfId="0" applyNumberFormat="1" applyFont="1" applyBorder="1"/>
    <xf numFmtId="0" fontId="0" fillId="0" borderId="14" xfId="0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6" xfId="0" applyNumberFormat="1" applyBorder="1" applyAlignment="1">
      <alignment wrapText="1"/>
    </xf>
    <xf numFmtId="1" fontId="3" fillId="4" borderId="0" xfId="0" applyNumberFormat="1" applyFont="1" applyFill="1" applyAlignment="1">
      <alignment wrapText="1"/>
    </xf>
    <xf numFmtId="166" fontId="0" fillId="0" borderId="0" xfId="0" applyNumberFormat="1" applyAlignment="1">
      <alignment wrapText="1"/>
    </xf>
    <xf numFmtId="166" fontId="14" fillId="4" borderId="21" xfId="0" applyNumberFormat="1" applyFont="1" applyFill="1" applyBorder="1" applyAlignment="1">
      <alignment wrapText="1"/>
    </xf>
    <xf numFmtId="1" fontId="3" fillId="4" borderId="16" xfId="0" applyNumberFormat="1" applyFont="1" applyFill="1" applyBorder="1" applyAlignment="1">
      <alignment horizontal="center" wrapText="1"/>
    </xf>
    <xf numFmtId="0" fontId="4" fillId="3" borderId="0" xfId="0" applyFont="1" applyFill="1"/>
    <xf numFmtId="166" fontId="2" fillId="3" borderId="22" xfId="0" applyNumberFormat="1" applyFont="1" applyFill="1" applyBorder="1"/>
    <xf numFmtId="166" fontId="2" fillId="3" borderId="23" xfId="0" applyNumberFormat="1" applyFont="1" applyFill="1" applyBorder="1"/>
    <xf numFmtId="166" fontId="14" fillId="4" borderId="24" xfId="0" applyNumberFormat="1" applyFont="1" applyFill="1" applyBorder="1"/>
    <xf numFmtId="166" fontId="2" fillId="3" borderId="25" xfId="0" applyNumberFormat="1" applyFont="1" applyFill="1" applyBorder="1"/>
    <xf numFmtId="166" fontId="14" fillId="4" borderId="26" xfId="0" applyNumberFormat="1" applyFont="1" applyFill="1" applyBorder="1"/>
    <xf numFmtId="9" fontId="14" fillId="4" borderId="27" xfId="2" applyFont="1" applyFill="1" applyBorder="1"/>
    <xf numFmtId="1" fontId="15" fillId="0" borderId="0" xfId="0" applyNumberFormat="1" applyFont="1"/>
    <xf numFmtId="1" fontId="0" fillId="4" borderId="0" xfId="0" applyNumberFormat="1" applyFill="1"/>
    <xf numFmtId="1" fontId="15" fillId="4" borderId="0" xfId="0" applyNumberFormat="1" applyFont="1" applyFill="1"/>
    <xf numFmtId="9" fontId="7" fillId="4" borderId="0" xfId="2" applyFont="1" applyFill="1"/>
    <xf numFmtId="9" fontId="7" fillId="0" borderId="0" xfId="2" applyFont="1"/>
    <xf numFmtId="165" fontId="3" fillId="0" borderId="0" xfId="0" applyNumberFormat="1" applyFont="1"/>
    <xf numFmtId="0" fontId="0" fillId="5" borderId="0" xfId="0" applyFill="1"/>
    <xf numFmtId="1" fontId="0" fillId="5" borderId="0" xfId="0" applyNumberFormat="1" applyFill="1"/>
    <xf numFmtId="1" fontId="0" fillId="5" borderId="9" xfId="0" applyNumberFormat="1" applyFill="1" applyBorder="1" applyAlignment="1">
      <alignment horizontal="center" wrapText="1"/>
    </xf>
    <xf numFmtId="0" fontId="0" fillId="5" borderId="6" xfId="0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66" fontId="7" fillId="5" borderId="9" xfId="2" applyNumberFormat="1" applyFont="1" applyFill="1" applyBorder="1" applyProtection="1">
      <protection locked="0"/>
    </xf>
    <xf numFmtId="166" fontId="7" fillId="0" borderId="0" xfId="2" applyNumberFormat="1" applyFont="1"/>
    <xf numFmtId="166" fontId="7" fillId="0" borderId="0" xfId="2" applyNumberFormat="1" applyFont="1" applyFill="1"/>
    <xf numFmtId="2" fontId="9" fillId="0" borderId="0" xfId="0" applyNumberFormat="1" applyFont="1"/>
    <xf numFmtId="0" fontId="0" fillId="5" borderId="28" xfId="0" applyFill="1" applyBorder="1" applyProtection="1">
      <protection locked="0"/>
    </xf>
    <xf numFmtId="1" fontId="8" fillId="5" borderId="10" xfId="0" applyNumberFormat="1" applyFont="1" applyFill="1" applyBorder="1" applyProtection="1">
      <protection locked="0"/>
    </xf>
    <xf numFmtId="2" fontId="16" fillId="0" borderId="0" xfId="0" applyNumberFormat="1" applyFont="1"/>
    <xf numFmtId="2" fontId="11" fillId="0" borderId="0" xfId="0" applyNumberFormat="1" applyFont="1"/>
    <xf numFmtId="1" fontId="10" fillId="5" borderId="10" xfId="0" applyNumberFormat="1" applyFont="1" applyFill="1" applyBorder="1" applyProtection="1">
      <protection locked="0"/>
    </xf>
    <xf numFmtId="166" fontId="7" fillId="0" borderId="0" xfId="2" applyNumberFormat="1" applyFont="1" applyProtection="1">
      <protection locked="0"/>
    </xf>
    <xf numFmtId="0" fontId="0" fillId="5" borderId="29" xfId="0" applyFill="1" applyBorder="1" applyProtection="1">
      <protection locked="0"/>
    </xf>
    <xf numFmtId="1" fontId="12" fillId="5" borderId="10" xfId="0" applyNumberFormat="1" applyFont="1" applyFill="1" applyBorder="1" applyProtection="1">
      <protection locked="0"/>
    </xf>
    <xf numFmtId="166" fontId="7" fillId="5" borderId="0" xfId="2" applyNumberFormat="1" applyFont="1" applyFill="1" applyBorder="1"/>
    <xf numFmtId="1" fontId="14" fillId="5" borderId="0" xfId="0" applyNumberFormat="1" applyFont="1" applyFill="1"/>
    <xf numFmtId="1" fontId="0" fillId="5" borderId="9" xfId="0" applyNumberFormat="1" applyFill="1" applyBorder="1" applyAlignment="1">
      <alignment wrapText="1"/>
    </xf>
    <xf numFmtId="166" fontId="7" fillId="0" borderId="0" xfId="2" applyNumberFormat="1" applyFont="1" applyBorder="1"/>
    <xf numFmtId="0" fontId="17" fillId="0" borderId="0" xfId="0" applyFont="1"/>
    <xf numFmtId="168" fontId="0" fillId="0" borderId="0" xfId="0" applyNumberFormat="1"/>
    <xf numFmtId="0" fontId="12" fillId="0" borderId="0" xfId="0" applyFont="1"/>
    <xf numFmtId="3" fontId="12" fillId="0" borderId="0" xfId="0" applyNumberFormat="1" applyFont="1"/>
    <xf numFmtId="169" fontId="19" fillId="0" borderId="0" xfId="3" applyFont="1"/>
    <xf numFmtId="169" fontId="20" fillId="6" borderId="0" xfId="3" applyFont="1" applyFill="1"/>
    <xf numFmtId="169" fontId="21" fillId="6" borderId="0" xfId="3" applyFont="1" applyFill="1" applyAlignment="1">
      <alignment horizontal="center"/>
    </xf>
    <xf numFmtId="170" fontId="19" fillId="6" borderId="0" xfId="2" applyNumberFormat="1" applyFont="1" applyFill="1" applyBorder="1"/>
    <xf numFmtId="169" fontId="19" fillId="0" borderId="0" xfId="3" applyFont="1" applyAlignment="1">
      <alignment horizontal="left"/>
    </xf>
    <xf numFmtId="3" fontId="19" fillId="7" borderId="6" xfId="0" applyNumberFormat="1" applyFont="1" applyFill="1" applyBorder="1" applyAlignment="1" applyProtection="1">
      <alignment wrapText="1"/>
      <protection locked="0"/>
    </xf>
    <xf numFmtId="171" fontId="22" fillId="0" borderId="9" xfId="1" applyNumberFormat="1" applyFont="1" applyFill="1" applyBorder="1" applyAlignment="1"/>
    <xf numFmtId="171" fontId="22" fillId="0" borderId="10" xfId="1" applyNumberFormat="1" applyFont="1" applyFill="1" applyBorder="1"/>
    <xf numFmtId="170" fontId="19" fillId="0" borderId="0" xfId="2" applyNumberFormat="1" applyFont="1" applyFill="1" applyBorder="1"/>
    <xf numFmtId="169" fontId="19" fillId="0" borderId="9" xfId="3" applyFont="1" applyBorder="1" applyAlignment="1">
      <alignment horizontal="left"/>
    </xf>
    <xf numFmtId="169" fontId="19" fillId="0" borderId="0" xfId="3" applyFont="1" applyAlignment="1">
      <alignment horizontal="right"/>
    </xf>
    <xf numFmtId="169" fontId="22" fillId="0" borderId="9" xfId="3" applyFont="1" applyBorder="1" applyAlignment="1">
      <alignment horizontal="left"/>
    </xf>
    <xf numFmtId="3" fontId="19" fillId="7" borderId="6" xfId="0" applyNumberFormat="1" applyFont="1" applyFill="1" applyBorder="1" applyAlignment="1">
      <alignment wrapText="1"/>
    </xf>
    <xf numFmtId="171" fontId="22" fillId="0" borderId="9" xfId="1" applyNumberFormat="1" applyFont="1" applyFill="1" applyBorder="1"/>
    <xf numFmtId="170" fontId="19" fillId="0" borderId="0" xfId="2" applyNumberFormat="1" applyFont="1" applyFill="1" applyBorder="1" applyAlignment="1">
      <alignment horizontal="right"/>
    </xf>
    <xf numFmtId="2" fontId="21" fillId="8" borderId="30" xfId="0" applyNumberFormat="1" applyFont="1" applyFill="1" applyBorder="1" applyAlignment="1">
      <alignment horizontal="center" vertical="center" wrapText="1"/>
    </xf>
    <xf numFmtId="49" fontId="21" fillId="8" borderId="31" xfId="3" applyNumberFormat="1" applyFont="1" applyFill="1" applyBorder="1" applyAlignment="1">
      <alignment horizontal="center" vertical="center" wrapText="1"/>
    </xf>
    <xf numFmtId="49" fontId="21" fillId="8" borderId="32" xfId="3" applyNumberFormat="1" applyFont="1" applyFill="1" applyBorder="1" applyAlignment="1">
      <alignment horizontal="center" vertical="center" wrapText="1"/>
    </xf>
    <xf numFmtId="170" fontId="21" fillId="9" borderId="29" xfId="2" applyNumberFormat="1" applyFont="1" applyFill="1" applyBorder="1" applyAlignment="1">
      <alignment horizontal="center" vertical="center"/>
    </xf>
    <xf numFmtId="169" fontId="19" fillId="0" borderId="0" xfId="3" applyFont="1" applyAlignment="1">
      <alignment horizontal="center"/>
    </xf>
    <xf numFmtId="170" fontId="19" fillId="0" borderId="9" xfId="2" applyNumberFormat="1" applyFont="1" applyFill="1" applyBorder="1" applyAlignment="1">
      <alignment horizontal="center"/>
    </xf>
    <xf numFmtId="169" fontId="23" fillId="10" borderId="9" xfId="3" applyFont="1" applyFill="1" applyBorder="1"/>
    <xf numFmtId="171" fontId="23" fillId="10" borderId="9" xfId="1" applyNumberFormat="1" applyFont="1" applyFill="1" applyBorder="1" applyAlignment="1">
      <alignment horizontal="right"/>
    </xf>
    <xf numFmtId="170" fontId="22" fillId="10" borderId="9" xfId="2" applyNumberFormat="1" applyFont="1" applyFill="1" applyBorder="1"/>
    <xf numFmtId="49" fontId="22" fillId="11" borderId="9" xfId="3" applyNumberFormat="1" applyFont="1" applyFill="1" applyBorder="1" applyAlignment="1">
      <alignment horizontal="left" indent="2"/>
    </xf>
    <xf numFmtId="171" fontId="21" fillId="11" borderId="9" xfId="1" applyNumberFormat="1" applyFont="1" applyFill="1" applyBorder="1" applyAlignment="1"/>
    <xf numFmtId="9" fontId="21" fillId="11" borderId="10" xfId="2" applyFont="1" applyFill="1" applyBorder="1" applyAlignment="1"/>
    <xf numFmtId="49" fontId="22" fillId="12" borderId="9" xfId="3" applyNumberFormat="1" applyFont="1" applyFill="1" applyBorder="1" applyAlignment="1">
      <alignment horizontal="left" indent="5"/>
    </xf>
    <xf numFmtId="171" fontId="22" fillId="12" borderId="9" xfId="1" applyNumberFormat="1" applyFont="1" applyFill="1" applyBorder="1" applyAlignment="1" applyProtection="1"/>
    <xf numFmtId="171" fontId="22" fillId="12" borderId="10" xfId="1" applyNumberFormat="1" applyFont="1" applyFill="1" applyBorder="1"/>
    <xf numFmtId="170" fontId="22" fillId="0" borderId="9" xfId="2" applyNumberFormat="1" applyFont="1" applyFill="1" applyBorder="1"/>
    <xf numFmtId="49" fontId="22" fillId="13" borderId="9" xfId="3" applyNumberFormat="1" applyFont="1" applyFill="1" applyBorder="1" applyAlignment="1">
      <alignment horizontal="left" indent="2"/>
    </xf>
    <xf numFmtId="171" fontId="22" fillId="13" borderId="9" xfId="1" applyNumberFormat="1" applyFont="1" applyFill="1" applyBorder="1"/>
    <xf numFmtId="170" fontId="22" fillId="13" borderId="9" xfId="2" applyNumberFormat="1" applyFont="1" applyFill="1" applyBorder="1"/>
    <xf numFmtId="171" fontId="22" fillId="12" borderId="9" xfId="1" applyNumberFormat="1" applyFont="1" applyFill="1" applyBorder="1" applyAlignment="1" applyProtection="1">
      <protection locked="0"/>
    </xf>
    <xf numFmtId="49" fontId="22" fillId="14" borderId="9" xfId="3" applyNumberFormat="1" applyFont="1" applyFill="1" applyBorder="1" applyAlignment="1">
      <alignment horizontal="left" indent="5"/>
    </xf>
    <xf numFmtId="171" fontId="24" fillId="14" borderId="9" xfId="1" applyNumberFormat="1" applyFont="1" applyFill="1" applyBorder="1" applyProtection="1">
      <protection locked="0"/>
    </xf>
    <xf numFmtId="171" fontId="24" fillId="14" borderId="9" xfId="1" applyNumberFormat="1" applyFont="1" applyFill="1" applyBorder="1"/>
    <xf numFmtId="171" fontId="22" fillId="15" borderId="9" xfId="1" applyNumberFormat="1" applyFont="1" applyFill="1" applyBorder="1" applyAlignment="1"/>
    <xf numFmtId="171" fontId="22" fillId="14" borderId="10" xfId="1" applyNumberFormat="1" applyFont="1" applyFill="1" applyBorder="1"/>
    <xf numFmtId="170" fontId="22" fillId="15" borderId="9" xfId="2" applyNumberFormat="1" applyFont="1" applyFill="1" applyBorder="1"/>
    <xf numFmtId="9" fontId="23" fillId="10" borderId="10" xfId="2" applyFont="1" applyFill="1" applyBorder="1" applyAlignment="1">
      <alignment horizontal="right"/>
    </xf>
    <xf numFmtId="49" fontId="21" fillId="16" borderId="9" xfId="3" applyNumberFormat="1" applyFont="1" applyFill="1" applyBorder="1" applyAlignment="1">
      <alignment horizontal="left" indent="2"/>
    </xf>
    <xf numFmtId="171" fontId="21" fillId="16" borderId="9" xfId="1" applyNumberFormat="1" applyFont="1" applyFill="1" applyBorder="1"/>
    <xf numFmtId="170" fontId="21" fillId="16" borderId="10" xfId="2" applyNumberFormat="1" applyFont="1" applyFill="1" applyBorder="1"/>
    <xf numFmtId="49" fontId="22" fillId="12" borderId="6" xfId="3" applyNumberFormat="1" applyFont="1" applyFill="1" applyBorder="1" applyAlignment="1">
      <alignment horizontal="left" indent="5"/>
    </xf>
    <xf numFmtId="49" fontId="22" fillId="12" borderId="0" xfId="3" applyNumberFormat="1" applyFont="1" applyFill="1" applyAlignment="1">
      <alignment horizontal="left" indent="5"/>
    </xf>
    <xf numFmtId="49" fontId="21" fillId="16" borderId="9" xfId="3" applyNumberFormat="1" applyFont="1" applyFill="1" applyBorder="1" applyAlignment="1">
      <alignment horizontal="left" indent="5"/>
    </xf>
    <xf numFmtId="171" fontId="21" fillId="16" borderId="9" xfId="1" applyNumberFormat="1" applyFont="1" applyFill="1" applyBorder="1" applyAlignment="1"/>
    <xf numFmtId="170" fontId="21" fillId="16" borderId="9" xfId="2" applyNumberFormat="1" applyFont="1" applyFill="1" applyBorder="1"/>
    <xf numFmtId="170" fontId="22" fillId="13" borderId="10" xfId="2" applyNumberFormat="1" applyFont="1" applyFill="1" applyBorder="1"/>
    <xf numFmtId="170" fontId="22" fillId="0" borderId="10" xfId="2" applyNumberFormat="1" applyFont="1" applyFill="1" applyBorder="1"/>
    <xf numFmtId="171" fontId="22" fillId="13" borderId="10" xfId="1" applyNumberFormat="1" applyFont="1" applyFill="1" applyBorder="1"/>
    <xf numFmtId="49" fontId="22" fillId="13" borderId="9" xfId="3" applyNumberFormat="1" applyFont="1" applyFill="1" applyBorder="1" applyAlignment="1">
      <alignment horizontal="left" wrapText="1" indent="2"/>
    </xf>
    <xf numFmtId="171" fontId="22" fillId="12" borderId="10" xfId="1" applyNumberFormat="1" applyFont="1" applyFill="1" applyBorder="1" applyAlignment="1"/>
    <xf numFmtId="49" fontId="22" fillId="13" borderId="9" xfId="3" applyNumberFormat="1" applyFont="1" applyFill="1" applyBorder="1" applyAlignment="1">
      <alignment horizontal="left" indent="5"/>
    </xf>
    <xf numFmtId="171" fontId="22" fillId="13" borderId="9" xfId="1" applyNumberFormat="1" applyFont="1" applyFill="1" applyBorder="1" applyAlignment="1"/>
    <xf numFmtId="167" fontId="22" fillId="13" borderId="9" xfId="2" applyNumberFormat="1" applyFont="1" applyFill="1" applyBorder="1"/>
    <xf numFmtId="49" fontId="22" fillId="11" borderId="29" xfId="3" applyNumberFormat="1" applyFont="1" applyFill="1" applyBorder="1" applyAlignment="1">
      <alignment horizontal="left" indent="2"/>
    </xf>
    <xf numFmtId="171" fontId="22" fillId="11" borderId="29" xfId="1" applyNumberFormat="1" applyFont="1" applyFill="1" applyBorder="1"/>
    <xf numFmtId="170" fontId="22" fillId="11" borderId="9" xfId="2" applyNumberFormat="1" applyFont="1" applyFill="1" applyBorder="1"/>
    <xf numFmtId="49" fontId="22" fillId="12" borderId="29" xfId="3" applyNumberFormat="1" applyFont="1" applyFill="1" applyBorder="1" applyAlignment="1">
      <alignment horizontal="left" indent="5"/>
    </xf>
    <xf numFmtId="171" fontId="22" fillId="17" borderId="9" xfId="1" applyNumberFormat="1" applyFont="1" applyFill="1" applyBorder="1"/>
    <xf numFmtId="49" fontId="22" fillId="13" borderId="29" xfId="3" applyNumberFormat="1" applyFont="1" applyFill="1" applyBorder="1" applyAlignment="1">
      <alignment horizontal="left" indent="5"/>
    </xf>
    <xf numFmtId="171" fontId="22" fillId="13" borderId="29" xfId="1" applyNumberFormat="1" applyFont="1" applyFill="1" applyBorder="1" applyAlignment="1"/>
    <xf numFmtId="171" fontId="22" fillId="0" borderId="29" xfId="1" applyNumberFormat="1" applyFont="1" applyFill="1" applyBorder="1"/>
    <xf numFmtId="171" fontId="22" fillId="17" borderId="29" xfId="1" applyNumberFormat="1" applyFont="1" applyFill="1" applyBorder="1"/>
    <xf numFmtId="171" fontId="22" fillId="11" borderId="9" xfId="1" applyNumberFormat="1" applyFont="1" applyFill="1" applyBorder="1"/>
    <xf numFmtId="170" fontId="22" fillId="11" borderId="10" xfId="2" applyNumberFormat="1" applyFont="1" applyFill="1" applyBorder="1"/>
    <xf numFmtId="170" fontId="25" fillId="0" borderId="10" xfId="2" applyNumberFormat="1" applyFont="1" applyFill="1" applyBorder="1"/>
    <xf numFmtId="171" fontId="22" fillId="14" borderId="9" xfId="1" applyNumberFormat="1" applyFont="1" applyFill="1" applyBorder="1" applyAlignment="1" applyProtection="1">
      <protection locked="0"/>
    </xf>
    <xf numFmtId="171" fontId="22" fillId="14" borderId="9" xfId="1" applyNumberFormat="1" applyFont="1" applyFill="1" applyBorder="1" applyAlignment="1"/>
    <xf numFmtId="171" fontId="22" fillId="14" borderId="9" xfId="1" applyNumberFormat="1" applyFont="1" applyFill="1" applyBorder="1" applyProtection="1">
      <protection locked="0"/>
    </xf>
    <xf numFmtId="169" fontId="27" fillId="18" borderId="19" xfId="4" applyFont="1" applyFill="1" applyBorder="1"/>
    <xf numFmtId="172" fontId="27" fillId="18" borderId="19" xfId="4" applyNumberFormat="1" applyFont="1" applyFill="1" applyBorder="1"/>
    <xf numFmtId="170" fontId="19" fillId="19" borderId="0" xfId="2" applyNumberFormat="1" applyFont="1" applyFill="1" applyBorder="1"/>
    <xf numFmtId="169" fontId="27" fillId="18" borderId="0" xfId="4" applyFont="1" applyFill="1"/>
    <xf numFmtId="172" fontId="27" fillId="18" borderId="0" xfId="4" applyNumberFormat="1" applyFont="1" applyFill="1"/>
    <xf numFmtId="172" fontId="27" fillId="18" borderId="0" xfId="4" applyNumberFormat="1" applyFont="1" applyFill="1" applyAlignment="1" applyProtection="1">
      <alignment horizontal="center"/>
      <protection locked="0"/>
    </xf>
    <xf numFmtId="172" fontId="27" fillId="18" borderId="0" xfId="4" applyNumberFormat="1" applyFont="1" applyFill="1" applyAlignment="1">
      <alignment horizontal="center"/>
    </xf>
    <xf numFmtId="169" fontId="19" fillId="18" borderId="0" xfId="4" applyFont="1" applyFill="1"/>
    <xf numFmtId="172" fontId="19" fillId="18" borderId="0" xfId="4" applyNumberFormat="1" applyFont="1" applyFill="1" applyAlignment="1">
      <alignment horizontal="center"/>
    </xf>
    <xf numFmtId="169" fontId="19" fillId="19" borderId="0" xfId="3" applyFont="1" applyFill="1"/>
    <xf numFmtId="169" fontId="22" fillId="18" borderId="0" xfId="4" applyFont="1" applyFill="1"/>
    <xf numFmtId="172" fontId="22" fillId="18" borderId="0" xfId="4" applyNumberFormat="1" applyFont="1" applyFill="1" applyAlignment="1">
      <alignment horizontal="center"/>
    </xf>
    <xf numFmtId="9" fontId="27" fillId="18" borderId="0" xfId="4" applyNumberFormat="1" applyFont="1" applyFill="1" applyAlignment="1">
      <alignment horizontal="center"/>
    </xf>
    <xf numFmtId="172" fontId="19" fillId="0" borderId="0" xfId="4" applyNumberFormat="1" applyFont="1" applyAlignment="1">
      <alignment horizontal="center"/>
    </xf>
    <xf numFmtId="172" fontId="19" fillId="0" borderId="0" xfId="4" applyNumberFormat="1" applyFont="1"/>
    <xf numFmtId="169" fontId="28" fillId="0" borderId="0" xfId="3" applyFont="1"/>
    <xf numFmtId="4" fontId="19" fillId="14" borderId="0" xfId="3" applyNumberFormat="1" applyFont="1" applyFill="1"/>
    <xf numFmtId="169" fontId="19" fillId="14" borderId="0" xfId="3" applyFont="1" applyFill="1"/>
    <xf numFmtId="4" fontId="19" fillId="14" borderId="0" xfId="3" applyNumberFormat="1" applyFont="1" applyFill="1" applyAlignment="1">
      <alignment horizontal="right"/>
    </xf>
    <xf numFmtId="4" fontId="19" fillId="0" borderId="0" xfId="3" applyNumberFormat="1" applyFont="1"/>
    <xf numFmtId="4" fontId="19" fillId="14" borderId="0" xfId="3" applyNumberFormat="1" applyFont="1" applyFill="1" applyProtection="1">
      <protection locked="0"/>
    </xf>
    <xf numFmtId="4" fontId="19" fillId="0" borderId="0" xfId="3" applyNumberFormat="1" applyFont="1" applyAlignment="1">
      <alignment horizontal="right"/>
    </xf>
    <xf numFmtId="3" fontId="19" fillId="0" borderId="0" xfId="3" applyNumberFormat="1" applyFont="1"/>
    <xf numFmtId="49" fontId="22" fillId="0" borderId="0" xfId="3" applyNumberFormat="1" applyFont="1"/>
    <xf numFmtId="0" fontId="3" fillId="0" borderId="0" xfId="0" applyFont="1"/>
    <xf numFmtId="0" fontId="0" fillId="0" borderId="0" xfId="0"/>
    <xf numFmtId="0" fontId="0" fillId="0" borderId="25" xfId="0" applyBorder="1"/>
    <xf numFmtId="173" fontId="0" fillId="0" borderId="25" xfId="0" applyNumberFormat="1" applyBorder="1"/>
    <xf numFmtId="0" fontId="0" fillId="0" borderId="19" xfId="0" applyBorder="1"/>
    <xf numFmtId="173" fontId="0" fillId="0" borderId="19" xfId="0" applyNumberFormat="1" applyBorder="1"/>
    <xf numFmtId="0" fontId="0" fillId="0" borderId="34" xfId="0" applyBorder="1"/>
    <xf numFmtId="173" fontId="0" fillId="0" borderId="34" xfId="0" applyNumberFormat="1" applyBorder="1"/>
    <xf numFmtId="0" fontId="0" fillId="0" borderId="36" xfId="0" applyBorder="1"/>
    <xf numFmtId="0" fontId="0" fillId="0" borderId="33" xfId="0" applyBorder="1"/>
    <xf numFmtId="173" fontId="0" fillId="22" borderId="35" xfId="0" applyNumberFormat="1" applyFill="1" applyBorder="1"/>
    <xf numFmtId="173" fontId="0" fillId="22" borderId="33" xfId="0" applyNumberFormat="1" applyFill="1" applyBorder="1"/>
    <xf numFmtId="173" fontId="0" fillId="20" borderId="33" xfId="0" applyNumberFormat="1" applyFill="1" applyBorder="1"/>
    <xf numFmtId="173" fontId="0" fillId="20" borderId="35" xfId="0" applyNumberFormat="1" applyFill="1" applyBorder="1"/>
    <xf numFmtId="173" fontId="0" fillId="20" borderId="36" xfId="0" applyNumberFormat="1" applyFill="1" applyBorder="1"/>
    <xf numFmtId="173" fontId="0" fillId="20" borderId="25" xfId="0" applyNumberFormat="1" applyFill="1" applyBorder="1" applyProtection="1">
      <protection locked="0"/>
    </xf>
    <xf numFmtId="0" fontId="0" fillId="0" borderId="35" xfId="0" applyBorder="1"/>
    <xf numFmtId="0" fontId="3" fillId="0" borderId="33" xfId="0" applyFont="1" applyBorder="1"/>
    <xf numFmtId="0" fontId="30" fillId="0" borderId="34" xfId="0" applyFont="1" applyBorder="1"/>
    <xf numFmtId="173" fontId="0" fillId="0" borderId="0" xfId="0" applyNumberFormat="1" applyProtection="1">
      <protection locked="0"/>
    </xf>
    <xf numFmtId="173" fontId="0" fillId="0" borderId="0" xfId="0" applyNumberFormat="1"/>
    <xf numFmtId="0" fontId="3" fillId="21" borderId="33" xfId="0" applyFont="1" applyFill="1" applyBorder="1"/>
    <xf numFmtId="173" fontId="0" fillId="21" borderId="25" xfId="0" applyNumberFormat="1" applyFill="1" applyBorder="1"/>
    <xf numFmtId="0" fontId="0" fillId="20" borderId="33" xfId="0" applyFill="1" applyBorder="1"/>
    <xf numFmtId="173" fontId="0" fillId="20" borderId="25" xfId="0" applyNumberFormat="1" applyFill="1" applyBorder="1"/>
    <xf numFmtId="0" fontId="14" fillId="20" borderId="33" xfId="0" applyFont="1" applyFill="1" applyBorder="1"/>
    <xf numFmtId="173" fontId="7" fillId="20" borderId="25" xfId="0" applyNumberFormat="1" applyFont="1" applyFill="1" applyBorder="1"/>
    <xf numFmtId="0" fontId="3" fillId="20" borderId="33" xfId="0" applyFont="1" applyFill="1" applyBorder="1"/>
    <xf numFmtId="0" fontId="31" fillId="0" borderId="8" xfId="0" applyFont="1" applyBorder="1"/>
    <xf numFmtId="0" fontId="31" fillId="0" borderId="19" xfId="0" applyFont="1" applyBorder="1"/>
    <xf numFmtId="0" fontId="31" fillId="0" borderId="37" xfId="0" applyFont="1" applyBorder="1"/>
    <xf numFmtId="0" fontId="31" fillId="23" borderId="24" xfId="0" applyFont="1" applyFill="1" applyBorder="1"/>
    <xf numFmtId="0" fontId="32" fillId="23" borderId="25" xfId="0" applyFont="1" applyFill="1" applyBorder="1"/>
    <xf numFmtId="0" fontId="32" fillId="23" borderId="27" xfId="0" applyFont="1" applyFill="1" applyBorder="1"/>
    <xf numFmtId="0" fontId="31" fillId="20" borderId="24" xfId="0" applyFont="1" applyFill="1" applyBorder="1"/>
    <xf numFmtId="0" fontId="32" fillId="20" borderId="25" xfId="0" applyFont="1" applyFill="1" applyBorder="1"/>
    <xf numFmtId="0" fontId="32" fillId="20" borderId="27" xfId="0" applyFont="1" applyFill="1" applyBorder="1"/>
    <xf numFmtId="0" fontId="32" fillId="0" borderId="0" xfId="0" applyFont="1"/>
    <xf numFmtId="0" fontId="32" fillId="0" borderId="16" xfId="0" applyFont="1" applyBorder="1"/>
    <xf numFmtId="0" fontId="32" fillId="0" borderId="14" xfId="0" applyFont="1" applyBorder="1"/>
    <xf numFmtId="2" fontId="32" fillId="0" borderId="0" xfId="0" applyNumberFormat="1" applyFont="1" applyProtection="1">
      <protection locked="0"/>
    </xf>
    <xf numFmtId="2" fontId="32" fillId="0" borderId="16" xfId="0" applyNumberFormat="1" applyFont="1" applyBorder="1"/>
    <xf numFmtId="0" fontId="33" fillId="19" borderId="38" xfId="0" applyFont="1" applyFill="1" applyBorder="1"/>
    <xf numFmtId="2" fontId="34" fillId="19" borderId="39" xfId="0" applyNumberFormat="1" applyFont="1" applyFill="1" applyBorder="1" applyProtection="1">
      <protection locked="0"/>
    </xf>
    <xf numFmtId="2" fontId="34" fillId="19" borderId="40" xfId="0" applyNumberFormat="1" applyFont="1" applyFill="1" applyBorder="1"/>
    <xf numFmtId="0" fontId="33" fillId="19" borderId="14" xfId="0" applyFont="1" applyFill="1" applyBorder="1"/>
    <xf numFmtId="2" fontId="34" fillId="19" borderId="0" xfId="0" applyNumberFormat="1" applyFont="1" applyFill="1" applyProtection="1">
      <protection locked="0"/>
    </xf>
    <xf numFmtId="2" fontId="34" fillId="19" borderId="16" xfId="0" applyNumberFormat="1" applyFont="1" applyFill="1" applyBorder="1"/>
    <xf numFmtId="0" fontId="32" fillId="0" borderId="41" xfId="0" applyFont="1" applyBorder="1"/>
    <xf numFmtId="2" fontId="32" fillId="0" borderId="1" xfId="0" applyNumberFormat="1" applyFont="1" applyBorder="1"/>
    <xf numFmtId="2" fontId="32" fillId="0" borderId="42" xfId="0" applyNumberFormat="1" applyFont="1" applyBorder="1"/>
    <xf numFmtId="0" fontId="32" fillId="0" borderId="22" xfId="0" applyFont="1" applyBorder="1"/>
    <xf numFmtId="0" fontId="31" fillId="24" borderId="24" xfId="0" applyFont="1" applyFill="1" applyBorder="1"/>
    <xf numFmtId="2" fontId="32" fillId="24" borderId="25" xfId="0" applyNumberFormat="1" applyFont="1" applyFill="1" applyBorder="1"/>
    <xf numFmtId="2" fontId="32" fillId="24" borderId="27" xfId="0" applyNumberFormat="1" applyFont="1" applyFill="1" applyBorder="1"/>
    <xf numFmtId="0" fontId="31" fillId="0" borderId="14" xfId="0" applyFont="1" applyBorder="1"/>
    <xf numFmtId="0" fontId="32" fillId="24" borderId="24" xfId="0" applyFont="1" applyFill="1" applyBorder="1"/>
    <xf numFmtId="0" fontId="32" fillId="0" borderId="8" xfId="0" applyFont="1" applyBorder="1"/>
    <xf numFmtId="0" fontId="32" fillId="0" borderId="19" xfId="0" applyFont="1" applyBorder="1"/>
    <xf numFmtId="0" fontId="32" fillId="0" borderId="37" xfId="0" applyFont="1" applyBorder="1"/>
    <xf numFmtId="2" fontId="32" fillId="0" borderId="0" xfId="0" applyNumberFormat="1" applyFont="1"/>
    <xf numFmtId="0" fontId="32" fillId="20" borderId="8" xfId="0" applyFont="1" applyFill="1" applyBorder="1"/>
    <xf numFmtId="0" fontId="32" fillId="20" borderId="19" xfId="0" applyFont="1" applyFill="1" applyBorder="1"/>
    <xf numFmtId="0" fontId="32" fillId="20" borderId="37" xfId="0" applyFont="1" applyFill="1" applyBorder="1"/>
    <xf numFmtId="0" fontId="31" fillId="20" borderId="22" xfId="0" applyFont="1" applyFill="1" applyBorder="1"/>
    <xf numFmtId="2" fontId="31" fillId="20" borderId="17" xfId="0" applyNumberFormat="1" applyFont="1" applyFill="1" applyBorder="1"/>
    <xf numFmtId="2" fontId="31" fillId="20" borderId="23" xfId="0" applyNumberFormat="1" applyFont="1" applyFill="1" applyBorder="1"/>
    <xf numFmtId="0" fontId="31" fillId="0" borderId="38" xfId="0" applyFont="1" applyBorder="1"/>
    <xf numFmtId="0" fontId="32" fillId="0" borderId="39" xfId="0" applyFont="1" applyBorder="1"/>
    <xf numFmtId="0" fontId="32" fillId="0" borderId="40" xfId="0" applyFont="1" applyBorder="1"/>
    <xf numFmtId="0" fontId="35" fillId="19" borderId="41" xfId="0" applyFont="1" applyFill="1" applyBorder="1"/>
    <xf numFmtId="2" fontId="32" fillId="19" borderId="1" xfId="0" applyNumberFormat="1" applyFont="1" applyFill="1" applyBorder="1"/>
    <xf numFmtId="2" fontId="32" fillId="19" borderId="42" xfId="0" applyNumberFormat="1" applyFont="1" applyFill="1" applyBorder="1"/>
    <xf numFmtId="2" fontId="32" fillId="0" borderId="17" xfId="0" applyNumberFormat="1" applyFont="1" applyBorder="1"/>
    <xf numFmtId="2" fontId="32" fillId="0" borderId="23" xfId="0" applyNumberFormat="1" applyFont="1" applyBorder="1"/>
    <xf numFmtId="0" fontId="35" fillId="0" borderId="14" xfId="0" applyFont="1" applyBorder="1"/>
    <xf numFmtId="0" fontId="32" fillId="23" borderId="8" xfId="0" applyFont="1" applyFill="1" applyBorder="1"/>
    <xf numFmtId="0" fontId="32" fillId="23" borderId="19" xfId="0" applyFont="1" applyFill="1" applyBorder="1"/>
    <xf numFmtId="0" fontId="32" fillId="23" borderId="37" xfId="0" applyFont="1" applyFill="1" applyBorder="1"/>
    <xf numFmtId="0" fontId="31" fillId="23" borderId="22" xfId="0" applyFont="1" applyFill="1" applyBorder="1"/>
    <xf numFmtId="2" fontId="31" fillId="23" borderId="17" xfId="0" applyNumberFormat="1" applyFont="1" applyFill="1" applyBorder="1"/>
    <xf numFmtId="2" fontId="31" fillId="23" borderId="23" xfId="0" applyNumberFormat="1" applyFont="1" applyFill="1" applyBorder="1"/>
    <xf numFmtId="0" fontId="31" fillId="23" borderId="25" xfId="0" applyFont="1" applyFill="1" applyBorder="1"/>
    <xf numFmtId="0" fontId="31" fillId="23" borderId="27" xfId="0" applyFont="1" applyFill="1" applyBorder="1"/>
    <xf numFmtId="0" fontId="31" fillId="20" borderId="25" xfId="0" applyFont="1" applyFill="1" applyBorder="1"/>
    <xf numFmtId="0" fontId="31" fillId="20" borderId="27" xfId="0" applyFont="1" applyFill="1" applyBorder="1"/>
    <xf numFmtId="0" fontId="31" fillId="0" borderId="0" xfId="0" applyFont="1"/>
    <xf numFmtId="0" fontId="31" fillId="0" borderId="16" xfId="0" applyFont="1" applyBorder="1"/>
    <xf numFmtId="0" fontId="31" fillId="25" borderId="24" xfId="0" applyFont="1" applyFill="1" applyBorder="1"/>
    <xf numFmtId="0" fontId="31" fillId="25" borderId="25" xfId="0" applyFont="1" applyFill="1" applyBorder="1"/>
    <xf numFmtId="0" fontId="31" fillId="25" borderId="27" xfId="0" applyFont="1" applyFill="1" applyBorder="1"/>
    <xf numFmtId="0" fontId="32" fillId="24" borderId="8" xfId="0" applyFont="1" applyFill="1" applyBorder="1"/>
    <xf numFmtId="2" fontId="32" fillId="24" borderId="19" xfId="0" applyNumberFormat="1" applyFont="1" applyFill="1" applyBorder="1"/>
    <xf numFmtId="2" fontId="32" fillId="24" borderId="37" xfId="0" applyNumberFormat="1" applyFont="1" applyFill="1" applyBorder="1"/>
    <xf numFmtId="0" fontId="38" fillId="24" borderId="24" xfId="0" applyFont="1" applyFill="1" applyBorder="1"/>
    <xf numFmtId="2" fontId="38" fillId="24" borderId="25" xfId="0" applyNumberFormat="1" applyFont="1" applyFill="1" applyBorder="1"/>
    <xf numFmtId="2" fontId="38" fillId="24" borderId="27" xfId="0" applyNumberFormat="1" applyFont="1" applyFill="1" applyBorder="1"/>
    <xf numFmtId="0" fontId="33" fillId="0" borderId="14" xfId="0" applyFont="1" applyBorder="1"/>
    <xf numFmtId="2" fontId="34" fillId="0" borderId="0" xfId="0" applyNumberFormat="1" applyFont="1" applyProtection="1">
      <protection locked="0"/>
    </xf>
    <xf numFmtId="2" fontId="34" fillId="0" borderId="16" xfId="0" applyNumberFormat="1" applyFont="1" applyBorder="1"/>
    <xf numFmtId="0" fontId="32" fillId="24" borderId="22" xfId="0" applyFont="1" applyFill="1" applyBorder="1"/>
    <xf numFmtId="2" fontId="32" fillId="24" borderId="17" xfId="0" applyNumberFormat="1" applyFont="1" applyFill="1" applyBorder="1"/>
    <xf numFmtId="2" fontId="32" fillId="24" borderId="23" xfId="0" applyNumberFormat="1" applyFont="1" applyFill="1" applyBorder="1"/>
    <xf numFmtId="0" fontId="32" fillId="25" borderId="8" xfId="0" applyFont="1" applyFill="1" applyBorder="1"/>
    <xf numFmtId="0" fontId="32" fillId="25" borderId="19" xfId="0" applyFont="1" applyFill="1" applyBorder="1"/>
    <xf numFmtId="0" fontId="32" fillId="25" borderId="37" xfId="0" applyFont="1" applyFill="1" applyBorder="1"/>
    <xf numFmtId="0" fontId="31" fillId="25" borderId="22" xfId="0" applyFont="1" applyFill="1" applyBorder="1"/>
    <xf numFmtId="2" fontId="32" fillId="25" borderId="17" xfId="0" applyNumberFormat="1" applyFont="1" applyFill="1" applyBorder="1"/>
    <xf numFmtId="2" fontId="32" fillId="25" borderId="23" xfId="0" applyNumberFormat="1" applyFont="1" applyFill="1" applyBorder="1"/>
    <xf numFmtId="2" fontId="32" fillId="0" borderId="37" xfId="0" applyNumberFormat="1" applyFont="1" applyBorder="1"/>
    <xf numFmtId="0" fontId="39" fillId="0" borderId="14" xfId="0" applyFont="1" applyBorder="1"/>
    <xf numFmtId="2" fontId="34" fillId="19" borderId="42" xfId="0" applyNumberFormat="1" applyFont="1" applyFill="1" applyBorder="1"/>
    <xf numFmtId="0" fontId="35" fillId="0" borderId="22" xfId="0" applyFont="1" applyBorder="1"/>
    <xf numFmtId="2" fontId="32" fillId="0" borderId="17" xfId="0" applyNumberFormat="1" applyFont="1" applyBorder="1" applyProtection="1">
      <protection locked="0"/>
    </xf>
    <xf numFmtId="2" fontId="32" fillId="25" borderId="37" xfId="0" applyNumberFormat="1" applyFont="1" applyFill="1" applyBorder="1"/>
    <xf numFmtId="0" fontId="41" fillId="25" borderId="22" xfId="0" applyFont="1" applyFill="1" applyBorder="1"/>
    <xf numFmtId="2" fontId="32" fillId="20" borderId="37" xfId="0" applyNumberFormat="1" applyFont="1" applyFill="1" applyBorder="1"/>
    <xf numFmtId="0" fontId="31" fillId="23" borderId="8" xfId="0" applyFont="1" applyFill="1" applyBorder="1"/>
    <xf numFmtId="0" fontId="31" fillId="23" borderId="19" xfId="0" applyFont="1" applyFill="1" applyBorder="1"/>
    <xf numFmtId="2" fontId="32" fillId="23" borderId="37" xfId="0" applyNumberFormat="1" applyFont="1" applyFill="1" applyBorder="1"/>
    <xf numFmtId="0" fontId="3" fillId="26" borderId="0" xfId="0" applyFont="1" applyFill="1" applyAlignment="1">
      <alignment vertical="center"/>
    </xf>
    <xf numFmtId="0" fontId="3" fillId="26" borderId="0" xfId="0" applyFont="1" applyFill="1"/>
    <xf numFmtId="1" fontId="0" fillId="26" borderId="0" xfId="0" applyNumberFormat="1" applyFill="1"/>
    <xf numFmtId="0" fontId="0" fillId="26" borderId="0" xfId="0" applyFill="1"/>
    <xf numFmtId="2" fontId="11" fillId="26" borderId="0" xfId="0" applyNumberFormat="1" applyFont="1" applyFill="1"/>
    <xf numFmtId="0" fontId="0" fillId="26" borderId="0" xfId="0" applyFill="1" applyAlignment="1">
      <alignment vertical="center"/>
    </xf>
    <xf numFmtId="2" fontId="12" fillId="26" borderId="0" xfId="0" applyNumberFormat="1" applyFont="1" applyFill="1"/>
    <xf numFmtId="2" fontId="16" fillId="26" borderId="0" xfId="0" applyNumberFormat="1" applyFont="1" applyFill="1"/>
    <xf numFmtId="2" fontId="9" fillId="26" borderId="0" xfId="0" applyNumberFormat="1" applyFont="1" applyFill="1"/>
    <xf numFmtId="166" fontId="7" fillId="26" borderId="0" xfId="2" applyNumberFormat="1" applyFont="1" applyFill="1"/>
    <xf numFmtId="171" fontId="21" fillId="6" borderId="9" xfId="1" applyNumberFormat="1" applyFont="1" applyFill="1" applyBorder="1"/>
    <xf numFmtId="171" fontId="21" fillId="16" borderId="10" xfId="1" applyNumberFormat="1" applyFont="1" applyFill="1" applyBorder="1"/>
    <xf numFmtId="0" fontId="0" fillId="0" borderId="0" xfId="0" applyFont="1"/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5">
    <cellStyle name="Comma" xfId="1" builtinId="3"/>
    <cellStyle name="Normal" xfId="0" builtinId="0"/>
    <cellStyle name="Normal 12" xfId="4" xr:uid="{5894DF34-13E4-474C-BCC6-7706065FADF7}"/>
    <cellStyle name="Normal 2" xfId="3" xr:uid="{1B525CD1-22D6-4A38-B0BB-78749537617B}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19052</xdr:rowOff>
    </xdr:from>
    <xdr:to>
      <xdr:col>0</xdr:col>
      <xdr:colOff>607730</xdr:colOff>
      <xdr:row>12</xdr:row>
      <xdr:rowOff>43286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60A5E8-2AF5-452B-A9EE-F2AD8DC95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46489" y="875066"/>
          <a:ext cx="2310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109959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C89AE-17B6-4200-A1B2-15B986D6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856014"/>
          <a:ext cx="2310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12</xdr:row>
      <xdr:rowOff>37728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E47177-B31C-455C-913E-6A0507DBB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77049" y="877049"/>
          <a:ext cx="2352303" cy="59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0</xdr:rowOff>
    </xdr:from>
    <xdr:to>
      <xdr:col>0</xdr:col>
      <xdr:colOff>598205</xdr:colOff>
      <xdr:row>120</xdr:row>
      <xdr:rowOff>24234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19450E-4FDD-4F6F-BB62-928321397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26335389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12</xdr:row>
      <xdr:rowOff>18678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62BB9B-7241-4027-8B86-82455557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77049" y="877049"/>
          <a:ext cx="2352303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91D9-CE2D-4F3A-957F-54DA6E436568}">
  <dimension ref="B1:AS52"/>
  <sheetViews>
    <sheetView tabSelected="1" workbookViewId="0">
      <selection activeCell="A15" sqref="A15"/>
    </sheetView>
  </sheetViews>
  <sheetFormatPr defaultRowHeight="15" x14ac:dyDescent="0.25"/>
  <cols>
    <col min="2" max="2" width="20.28515625" customWidth="1"/>
    <col min="3" max="3" width="28.28515625" customWidth="1"/>
    <col min="4" max="4" width="15.5703125" customWidth="1"/>
    <col min="5" max="5" width="14.7109375" customWidth="1"/>
    <col min="6" max="6" width="15.28515625" customWidth="1"/>
    <col min="7" max="8" width="15.7109375" customWidth="1"/>
    <col min="9" max="9" width="16.140625" customWidth="1"/>
    <col min="10" max="11" width="15.28515625" customWidth="1"/>
    <col min="12" max="12" width="14.5703125" customWidth="1"/>
    <col min="13" max="13" width="12.42578125" customWidth="1"/>
    <col min="14" max="14" width="12.85546875" customWidth="1"/>
    <col min="15" max="15" width="15.140625" customWidth="1"/>
    <col min="16" max="16" width="13.7109375" customWidth="1"/>
    <col min="17" max="17" width="15.85546875" customWidth="1"/>
    <col min="18" max="18" width="15" bestFit="1" customWidth="1"/>
    <col min="19" max="19" width="15" customWidth="1"/>
    <col min="20" max="20" width="15.42578125" customWidth="1"/>
    <col min="21" max="21" width="14.5703125" customWidth="1"/>
    <col min="22" max="22" width="13.7109375" customWidth="1"/>
    <col min="23" max="23" width="14" customWidth="1"/>
    <col min="24" max="24" width="15.140625" customWidth="1"/>
    <col min="25" max="25" width="14.140625" customWidth="1"/>
    <col min="26" max="26" width="15.85546875" customWidth="1"/>
    <col min="27" max="27" width="16.140625" customWidth="1"/>
    <col min="28" max="28" width="15.7109375" customWidth="1"/>
    <col min="29" max="29" width="14.7109375" customWidth="1"/>
    <col min="30" max="30" width="16.42578125" customWidth="1"/>
    <col min="31" max="31" width="13.85546875" customWidth="1"/>
    <col min="32" max="32" width="14.42578125" customWidth="1"/>
    <col min="33" max="33" width="15" customWidth="1"/>
    <col min="34" max="34" width="15.5703125" customWidth="1"/>
    <col min="35" max="35" width="13.5703125" customWidth="1"/>
    <col min="36" max="36" width="15.140625" customWidth="1"/>
    <col min="37" max="37" width="12.42578125" customWidth="1"/>
    <col min="38" max="38" width="12.85546875" customWidth="1"/>
    <col min="39" max="39" width="15.140625" customWidth="1"/>
    <col min="40" max="40" width="12.140625" customWidth="1"/>
    <col min="41" max="41" width="13.140625" customWidth="1"/>
    <col min="42" max="42" width="15.140625" customWidth="1"/>
    <col min="43" max="43" width="16.5703125" customWidth="1"/>
    <col min="44" max="44" width="15.28515625" customWidth="1"/>
  </cols>
  <sheetData>
    <row r="1" spans="2:45" x14ac:dyDescent="0.25">
      <c r="B1" s="367" t="s">
        <v>0</v>
      </c>
      <c r="C1" s="367"/>
      <c r="D1" s="361" t="s">
        <v>1</v>
      </c>
      <c r="E1" s="362"/>
      <c r="F1" s="363"/>
      <c r="G1" s="361" t="s">
        <v>2</v>
      </c>
      <c r="H1" s="362"/>
      <c r="I1" s="363"/>
      <c r="J1" s="361" t="s">
        <v>3</v>
      </c>
      <c r="K1" s="362"/>
      <c r="L1" s="363"/>
      <c r="M1" s="361" t="s">
        <v>4</v>
      </c>
      <c r="N1" s="362"/>
      <c r="O1" s="363"/>
      <c r="P1" s="361" t="s">
        <v>5</v>
      </c>
      <c r="Q1" s="362"/>
      <c r="R1" s="363"/>
      <c r="S1" s="361" t="s">
        <v>6</v>
      </c>
      <c r="T1" s="362"/>
      <c r="U1" s="363"/>
      <c r="V1" s="361" t="s">
        <v>7</v>
      </c>
      <c r="W1" s="362"/>
      <c r="X1" s="363"/>
      <c r="Y1" s="361" t="s">
        <v>8</v>
      </c>
      <c r="Z1" s="362"/>
      <c r="AA1" s="363"/>
      <c r="AB1" s="361" t="s">
        <v>9</v>
      </c>
      <c r="AC1" s="362"/>
      <c r="AD1" s="363"/>
      <c r="AE1" s="361" t="s">
        <v>10</v>
      </c>
      <c r="AF1" s="362"/>
      <c r="AG1" s="363"/>
      <c r="AH1" s="361" t="s">
        <v>11</v>
      </c>
      <c r="AI1" s="362"/>
      <c r="AJ1" s="363"/>
      <c r="AK1" s="361" t="s">
        <v>12</v>
      </c>
      <c r="AL1" s="362"/>
      <c r="AM1" s="363"/>
      <c r="AN1" s="364" t="s">
        <v>13</v>
      </c>
      <c r="AO1" s="365"/>
      <c r="AP1" s="366"/>
      <c r="AQ1" s="1"/>
      <c r="AR1" s="2"/>
      <c r="AS1" s="3"/>
    </row>
    <row r="2" spans="2:45" x14ac:dyDescent="0.25">
      <c r="B2" s="4" t="s">
        <v>14</v>
      </c>
      <c r="C2" s="5" t="s">
        <v>15</v>
      </c>
      <c r="D2" s="6" t="s">
        <v>16</v>
      </c>
      <c r="E2" s="7" t="s">
        <v>17</v>
      </c>
      <c r="F2" s="8" t="s">
        <v>18</v>
      </c>
      <c r="G2" s="6" t="s">
        <v>16</v>
      </c>
      <c r="H2" s="7" t="s">
        <v>17</v>
      </c>
      <c r="I2" s="8" t="s">
        <v>18</v>
      </c>
      <c r="J2" s="6" t="s">
        <v>16</v>
      </c>
      <c r="K2" s="7" t="s">
        <v>17</v>
      </c>
      <c r="L2" s="8" t="s">
        <v>18</v>
      </c>
      <c r="M2" s="6" t="s">
        <v>16</v>
      </c>
      <c r="N2" s="7" t="s">
        <v>17</v>
      </c>
      <c r="O2" s="8" t="s">
        <v>18</v>
      </c>
      <c r="P2" s="6" t="s">
        <v>16</v>
      </c>
      <c r="Q2" s="7" t="s">
        <v>17</v>
      </c>
      <c r="R2" s="8" t="s">
        <v>18</v>
      </c>
      <c r="S2" s="6" t="s">
        <v>16</v>
      </c>
      <c r="T2" s="7" t="s">
        <v>17</v>
      </c>
      <c r="U2" s="8" t="s">
        <v>18</v>
      </c>
      <c r="V2" s="6" t="s">
        <v>16</v>
      </c>
      <c r="W2" s="7" t="s">
        <v>17</v>
      </c>
      <c r="X2" s="8" t="s">
        <v>18</v>
      </c>
      <c r="Y2" s="6" t="s">
        <v>16</v>
      </c>
      <c r="Z2" s="7" t="s">
        <v>17</v>
      </c>
      <c r="AA2" s="8" t="s">
        <v>18</v>
      </c>
      <c r="AB2" s="6" t="s">
        <v>16</v>
      </c>
      <c r="AC2" s="7" t="s">
        <v>17</v>
      </c>
      <c r="AD2" s="8" t="s">
        <v>18</v>
      </c>
      <c r="AE2" s="6" t="s">
        <v>16</v>
      </c>
      <c r="AF2" s="7" t="s">
        <v>17</v>
      </c>
      <c r="AG2" s="8" t="s">
        <v>18</v>
      </c>
      <c r="AH2" s="6" t="s">
        <v>16</v>
      </c>
      <c r="AI2" s="7" t="s">
        <v>17</v>
      </c>
      <c r="AJ2" s="8" t="s">
        <v>18</v>
      </c>
      <c r="AK2" s="6" t="s">
        <v>16</v>
      </c>
      <c r="AL2" s="7" t="s">
        <v>17</v>
      </c>
      <c r="AM2" s="8" t="s">
        <v>18</v>
      </c>
      <c r="AN2" s="9" t="s">
        <v>16</v>
      </c>
      <c r="AO2" s="7" t="s">
        <v>17</v>
      </c>
      <c r="AP2" s="10" t="s">
        <v>18</v>
      </c>
      <c r="AQ2" s="11" t="s">
        <v>19</v>
      </c>
      <c r="AR2" s="12" t="s">
        <v>20</v>
      </c>
      <c r="AS2" s="3"/>
    </row>
    <row r="3" spans="2:45" x14ac:dyDescent="0.25">
      <c r="B3" s="13"/>
      <c r="C3" s="14"/>
      <c r="D3" s="15">
        <v>0.05</v>
      </c>
      <c r="E3" s="16"/>
      <c r="F3" s="17"/>
      <c r="G3" s="15">
        <v>0.05</v>
      </c>
      <c r="H3" s="16"/>
      <c r="I3" s="17"/>
      <c r="J3" s="15">
        <v>0.1</v>
      </c>
      <c r="K3" s="16"/>
      <c r="L3" s="17"/>
      <c r="M3" s="15">
        <v>0.1</v>
      </c>
      <c r="N3" s="16"/>
      <c r="O3" s="17"/>
      <c r="P3" s="18">
        <v>0.1</v>
      </c>
      <c r="Q3" s="16"/>
      <c r="R3" s="17"/>
      <c r="S3" s="18">
        <v>0.1</v>
      </c>
      <c r="T3" s="16"/>
      <c r="U3" s="17"/>
      <c r="V3" s="18">
        <v>0.1</v>
      </c>
      <c r="W3" s="16"/>
      <c r="X3" s="17"/>
      <c r="Y3" s="18">
        <v>0.1</v>
      </c>
      <c r="Z3" s="16"/>
      <c r="AA3" s="17"/>
      <c r="AB3" s="18">
        <v>0.1</v>
      </c>
      <c r="AC3" s="16"/>
      <c r="AD3" s="17"/>
      <c r="AE3" s="18">
        <v>0.1</v>
      </c>
      <c r="AF3" s="16"/>
      <c r="AG3" s="17"/>
      <c r="AH3" s="18">
        <v>0.05</v>
      </c>
      <c r="AI3" s="16"/>
      <c r="AJ3" s="17"/>
      <c r="AK3" s="15">
        <v>0.05</v>
      </c>
      <c r="AL3" s="16"/>
      <c r="AM3" s="17"/>
      <c r="AN3" s="19">
        <f>D3+G3+J3+M3+P3+S3+V3+Y3+AB3+AE3+AH3+AK3</f>
        <v>1</v>
      </c>
      <c r="AO3" s="20"/>
      <c r="AP3" s="20"/>
      <c r="AQ3" s="21"/>
      <c r="AR3" s="22"/>
      <c r="AS3" s="3"/>
    </row>
    <row r="4" spans="2:45" x14ac:dyDescent="0.25">
      <c r="B4" s="13" t="s">
        <v>14</v>
      </c>
      <c r="C4" s="23" t="s">
        <v>21</v>
      </c>
      <c r="D4" s="24">
        <f>38000*D$3*$AR4</f>
        <v>1235</v>
      </c>
      <c r="E4" s="25">
        <f>D4*D24</f>
        <v>10164.050000000001</v>
      </c>
      <c r="F4" s="26">
        <f>D4*E24</f>
        <v>5742.75</v>
      </c>
      <c r="G4" s="24">
        <f>38000*G$3*$AR4</f>
        <v>1235</v>
      </c>
      <c r="H4" s="25">
        <f>G4*D24</f>
        <v>10164.050000000001</v>
      </c>
      <c r="I4" s="26">
        <f>G4*E24</f>
        <v>5742.75</v>
      </c>
      <c r="J4" s="24">
        <f>38000*J$3*$AR4</f>
        <v>2470</v>
      </c>
      <c r="K4" s="27">
        <f>J4*D24</f>
        <v>20328.100000000002</v>
      </c>
      <c r="L4" s="28">
        <f>J4*E24</f>
        <v>11485.5</v>
      </c>
      <c r="M4" s="24">
        <f>38000*M$3*$AR4</f>
        <v>2470</v>
      </c>
      <c r="N4" s="29">
        <f>M4*D24</f>
        <v>20328.100000000002</v>
      </c>
      <c r="O4" s="28">
        <f>M4*E24</f>
        <v>11485.5</v>
      </c>
      <c r="P4" s="24">
        <f>38000*P$3*$AR4</f>
        <v>2470</v>
      </c>
      <c r="Q4" s="29">
        <f>P4*D24</f>
        <v>20328.100000000002</v>
      </c>
      <c r="R4" s="28">
        <f>P4*E24</f>
        <v>11485.5</v>
      </c>
      <c r="S4" s="24">
        <f>38000*S$3*$AR4</f>
        <v>2470</v>
      </c>
      <c r="T4" s="29">
        <f>S4*D24</f>
        <v>20328.100000000002</v>
      </c>
      <c r="U4" s="28">
        <f>S4*E24</f>
        <v>11485.5</v>
      </c>
      <c r="V4" s="24">
        <f>38000*V$3*$AR4</f>
        <v>2470</v>
      </c>
      <c r="W4" s="29">
        <f>V4*D24</f>
        <v>20328.100000000002</v>
      </c>
      <c r="X4" s="28">
        <f>V4*E24</f>
        <v>11485.5</v>
      </c>
      <c r="Y4" s="24">
        <f>38000*Y$3*$AR4</f>
        <v>2470</v>
      </c>
      <c r="Z4" s="29">
        <f>Y4*D24</f>
        <v>20328.100000000002</v>
      </c>
      <c r="AA4" s="28">
        <f>Y4*E24</f>
        <v>11485.5</v>
      </c>
      <c r="AB4" s="24">
        <f>38000*AB$3*$AR4</f>
        <v>2470</v>
      </c>
      <c r="AC4" s="29">
        <f>AB4*D24</f>
        <v>20328.100000000002</v>
      </c>
      <c r="AD4" s="28">
        <f>AB4*E24</f>
        <v>11485.5</v>
      </c>
      <c r="AE4" s="24">
        <f>38000*AE$3*$AR4</f>
        <v>2470</v>
      </c>
      <c r="AF4" s="29">
        <f>AE4*D24</f>
        <v>20328.100000000002</v>
      </c>
      <c r="AG4" s="28">
        <f>AE4*E24</f>
        <v>11485.5</v>
      </c>
      <c r="AH4" s="24">
        <f>38000*AH$3*$AR4</f>
        <v>1235</v>
      </c>
      <c r="AI4" s="29">
        <f>AH4*D24</f>
        <v>10164.050000000001</v>
      </c>
      <c r="AJ4" s="28">
        <f>AH4*E24</f>
        <v>5742.75</v>
      </c>
      <c r="AK4" s="24">
        <f>38000*AK$3*$AR4</f>
        <v>1235</v>
      </c>
      <c r="AL4" s="29">
        <f>AK4*D24</f>
        <v>10164.050000000001</v>
      </c>
      <c r="AM4" s="28">
        <f>AK4*E24</f>
        <v>5742.75</v>
      </c>
      <c r="AN4" s="3">
        <f t="shared" ref="AN4:AP7" si="0">SUM(AK4,AH4,AE4,AB4,Y4,V4,S4,P4,M4,J4,G4,D4)</f>
        <v>24700</v>
      </c>
      <c r="AO4" s="20">
        <f t="shared" si="0"/>
        <v>203281</v>
      </c>
      <c r="AP4" s="20">
        <f t="shared" si="0"/>
        <v>114855</v>
      </c>
      <c r="AQ4" s="21">
        <f>AO4-AP4</f>
        <v>88426</v>
      </c>
      <c r="AR4" s="30">
        <v>0.65</v>
      </c>
      <c r="AS4" s="3"/>
    </row>
    <row r="5" spans="2:45" x14ac:dyDescent="0.25">
      <c r="B5" s="13"/>
      <c r="C5" s="31" t="s">
        <v>22</v>
      </c>
      <c r="D5" s="32">
        <f>38000*D$3*$AR5</f>
        <v>475</v>
      </c>
      <c r="E5" s="33">
        <f>D5*D25</f>
        <v>3909.25</v>
      </c>
      <c r="F5" s="34">
        <f>D5*E25</f>
        <v>2208.75</v>
      </c>
      <c r="G5" s="32">
        <f>38000*G$3*$AR5</f>
        <v>475</v>
      </c>
      <c r="H5" s="33">
        <f>G5*D25</f>
        <v>3909.25</v>
      </c>
      <c r="I5" s="34">
        <f>G5*E25</f>
        <v>2208.75</v>
      </c>
      <c r="J5" s="32">
        <f>38000*J$3*$AR5</f>
        <v>950</v>
      </c>
      <c r="K5" s="35">
        <f>J5*D25</f>
        <v>7818.5</v>
      </c>
      <c r="L5" s="36">
        <f>J5*E25</f>
        <v>4417.5</v>
      </c>
      <c r="M5" s="32">
        <f>38000*M$3*$AR5</f>
        <v>950</v>
      </c>
      <c r="N5" s="35">
        <f>M5*D25</f>
        <v>7818.5</v>
      </c>
      <c r="O5" s="36">
        <f>M5*E25</f>
        <v>4417.5</v>
      </c>
      <c r="P5" s="32">
        <f>38000*P$3*$AR5</f>
        <v>950</v>
      </c>
      <c r="Q5" s="35">
        <f>P5*D25</f>
        <v>7818.5</v>
      </c>
      <c r="R5" s="36">
        <f>P5*E25</f>
        <v>4417.5</v>
      </c>
      <c r="S5" s="32">
        <f>38000*S$3*$AR5</f>
        <v>950</v>
      </c>
      <c r="T5" s="35">
        <f>S5*D25</f>
        <v>7818.5</v>
      </c>
      <c r="U5" s="36">
        <f>S5*E25</f>
        <v>4417.5</v>
      </c>
      <c r="V5" s="32">
        <f>38000*V$3*$AR5</f>
        <v>950</v>
      </c>
      <c r="W5" s="35">
        <f>V5*D25</f>
        <v>7818.5</v>
      </c>
      <c r="X5" s="36">
        <f>V5*E25</f>
        <v>4417.5</v>
      </c>
      <c r="Y5" s="32">
        <f>38000*Y$3*$AR5</f>
        <v>950</v>
      </c>
      <c r="Z5" s="35">
        <f>Y5*D25</f>
        <v>7818.5</v>
      </c>
      <c r="AA5" s="36">
        <f>Y5*E25</f>
        <v>4417.5</v>
      </c>
      <c r="AB5" s="32">
        <f>38000*AB$3*$AR5</f>
        <v>950</v>
      </c>
      <c r="AC5" s="35">
        <f>AB5*D25</f>
        <v>7818.5</v>
      </c>
      <c r="AD5" s="36">
        <f>AB5*E25</f>
        <v>4417.5</v>
      </c>
      <c r="AE5" s="32">
        <f>38000*AE$3*$AR5</f>
        <v>950</v>
      </c>
      <c r="AF5" s="35">
        <f>AE5*D25</f>
        <v>7818.5</v>
      </c>
      <c r="AG5" s="36">
        <f>AE5*E25</f>
        <v>4417.5</v>
      </c>
      <c r="AH5" s="32">
        <f>38000*AH$3*$AR5</f>
        <v>475</v>
      </c>
      <c r="AI5" s="35">
        <f>AH5*D25</f>
        <v>3909.25</v>
      </c>
      <c r="AJ5" s="36">
        <f>AH5*E25</f>
        <v>2208.75</v>
      </c>
      <c r="AK5" s="32">
        <f>38000*AK$3*$AR5</f>
        <v>475</v>
      </c>
      <c r="AL5" s="35">
        <f>AK5*D25</f>
        <v>3909.25</v>
      </c>
      <c r="AM5" s="36">
        <f>AK5*E25</f>
        <v>2208.75</v>
      </c>
      <c r="AN5" s="37">
        <f t="shared" si="0"/>
        <v>9500</v>
      </c>
      <c r="AO5" s="38">
        <f t="shared" si="0"/>
        <v>78185</v>
      </c>
      <c r="AP5" s="38">
        <f t="shared" si="0"/>
        <v>44175</v>
      </c>
      <c r="AQ5" s="39">
        <f>AO5-AP5</f>
        <v>34010</v>
      </c>
      <c r="AR5" s="30">
        <v>0.25</v>
      </c>
      <c r="AS5" s="40"/>
    </row>
    <row r="6" spans="2:45" x14ac:dyDescent="0.25">
      <c r="B6" s="13"/>
      <c r="C6" s="41" t="s">
        <v>23</v>
      </c>
      <c r="D6" s="42">
        <f>38000*D$3*$AR6</f>
        <v>95</v>
      </c>
      <c r="E6" s="43">
        <f>D6*D26</f>
        <v>964.25</v>
      </c>
      <c r="F6" s="44">
        <f>D6*E26</f>
        <v>441.75000000000006</v>
      </c>
      <c r="G6" s="42">
        <f>38000*G$3*$AR6</f>
        <v>95</v>
      </c>
      <c r="H6" s="43">
        <f>G6*D26</f>
        <v>964.25</v>
      </c>
      <c r="I6" s="44">
        <f>G6*E26</f>
        <v>441.75000000000006</v>
      </c>
      <c r="J6" s="42">
        <f>38000*J$3*$AR6</f>
        <v>190</v>
      </c>
      <c r="K6" s="45">
        <f>J6*D26</f>
        <v>1928.5</v>
      </c>
      <c r="L6" s="46">
        <f>J6*E26</f>
        <v>883.50000000000011</v>
      </c>
      <c r="M6" s="42">
        <f>38000*M$3*$AR6</f>
        <v>190</v>
      </c>
      <c r="N6" s="45">
        <f>M6*D26</f>
        <v>1928.5</v>
      </c>
      <c r="O6" s="46">
        <f>M6*E26</f>
        <v>883.50000000000011</v>
      </c>
      <c r="P6" s="42">
        <f>38000*P$3*$AR6</f>
        <v>190</v>
      </c>
      <c r="Q6" s="45">
        <f>P6*D26</f>
        <v>1928.5</v>
      </c>
      <c r="R6" s="46">
        <f>P6*E26</f>
        <v>883.50000000000011</v>
      </c>
      <c r="S6" s="42">
        <f>38000*S$3*$AR6</f>
        <v>190</v>
      </c>
      <c r="T6" s="45">
        <f>S6*D26</f>
        <v>1928.5</v>
      </c>
      <c r="U6" s="46">
        <f>S6*E26</f>
        <v>883.50000000000011</v>
      </c>
      <c r="V6" s="42">
        <f>38000*V$3*$AR6</f>
        <v>190</v>
      </c>
      <c r="W6" s="45">
        <f>V6*D26</f>
        <v>1928.5</v>
      </c>
      <c r="X6" s="46">
        <f>V6*E26</f>
        <v>883.50000000000011</v>
      </c>
      <c r="Y6" s="42">
        <f>38000*Y$3*$AR6</f>
        <v>190</v>
      </c>
      <c r="Z6" s="45">
        <f>Y6*D26</f>
        <v>1928.5</v>
      </c>
      <c r="AA6" s="46">
        <f>Y6*E26</f>
        <v>883.50000000000011</v>
      </c>
      <c r="AB6" s="42">
        <f>38000*AB$3*$AR6</f>
        <v>190</v>
      </c>
      <c r="AC6" s="45">
        <f>AB6*D26</f>
        <v>1928.5</v>
      </c>
      <c r="AD6" s="46">
        <f>AB6*E26</f>
        <v>883.50000000000011</v>
      </c>
      <c r="AE6" s="42">
        <f>38000*AE$3*$AR6</f>
        <v>190</v>
      </c>
      <c r="AF6" s="45">
        <f>AE6*D26</f>
        <v>1928.5</v>
      </c>
      <c r="AG6" s="46">
        <f>AE6*E26</f>
        <v>883.50000000000011</v>
      </c>
      <c r="AH6" s="42">
        <f>38000*AH$3*$AR6</f>
        <v>95</v>
      </c>
      <c r="AI6" s="45">
        <f>AH6*D26</f>
        <v>964.25</v>
      </c>
      <c r="AJ6" s="46">
        <f>AH6*E26</f>
        <v>441.75000000000006</v>
      </c>
      <c r="AK6" s="42">
        <f>38000*AK$3*$AR6</f>
        <v>95</v>
      </c>
      <c r="AL6" s="45">
        <f>AK6*D26</f>
        <v>964.25</v>
      </c>
      <c r="AM6" s="46">
        <f>AK6*E26</f>
        <v>441.75000000000006</v>
      </c>
      <c r="AN6" s="47">
        <f t="shared" si="0"/>
        <v>1900</v>
      </c>
      <c r="AO6" s="48">
        <f t="shared" si="0"/>
        <v>19285</v>
      </c>
      <c r="AP6" s="48">
        <f t="shared" si="0"/>
        <v>8835.0000000000018</v>
      </c>
      <c r="AQ6" s="49">
        <f>AO6-AP6</f>
        <v>10449.999999999998</v>
      </c>
      <c r="AR6" s="30">
        <v>0.05</v>
      </c>
      <c r="AS6" s="50"/>
    </row>
    <row r="7" spans="2:45" x14ac:dyDescent="0.25">
      <c r="B7" s="13"/>
      <c r="C7" s="51" t="s">
        <v>24</v>
      </c>
      <c r="D7" s="52">
        <f>38000*D$3*$AR7</f>
        <v>95</v>
      </c>
      <c r="E7" s="53">
        <f>D7*D27</f>
        <v>964.25</v>
      </c>
      <c r="F7" s="54">
        <f>D7*E27</f>
        <v>441.75000000000006</v>
      </c>
      <c r="G7" s="52">
        <f>38000*G$3*$AR7</f>
        <v>95</v>
      </c>
      <c r="H7" s="53">
        <f>G7*D27</f>
        <v>964.25</v>
      </c>
      <c r="I7" s="54">
        <f>G7*E27</f>
        <v>441.75000000000006</v>
      </c>
      <c r="J7" s="52">
        <f>38000*J$3*$AR7</f>
        <v>190</v>
      </c>
      <c r="K7" s="55">
        <f>J7*D27</f>
        <v>1928.5</v>
      </c>
      <c r="L7" s="56">
        <f>J7*E27</f>
        <v>883.50000000000011</v>
      </c>
      <c r="M7" s="52">
        <f>38000*M$3*$AR7</f>
        <v>190</v>
      </c>
      <c r="N7" s="55">
        <f>M7*D27</f>
        <v>1928.5</v>
      </c>
      <c r="O7" s="56">
        <f>M7*E27</f>
        <v>883.50000000000011</v>
      </c>
      <c r="P7" s="52">
        <f>38000*P$3*$AR7</f>
        <v>190</v>
      </c>
      <c r="Q7" s="55">
        <f>P7*D27</f>
        <v>1928.5</v>
      </c>
      <c r="R7" s="56">
        <f>P7*E27</f>
        <v>883.50000000000011</v>
      </c>
      <c r="S7" s="52">
        <f>38000*S$3*$AR7</f>
        <v>190</v>
      </c>
      <c r="T7" s="55">
        <f>S7*D27</f>
        <v>1928.5</v>
      </c>
      <c r="U7" s="56">
        <f>S7*E27</f>
        <v>883.50000000000011</v>
      </c>
      <c r="V7" s="52">
        <f>38000*V$3*$AR7</f>
        <v>190</v>
      </c>
      <c r="W7" s="55">
        <f>V7*D27</f>
        <v>1928.5</v>
      </c>
      <c r="X7" s="56">
        <f>V7*E27</f>
        <v>883.50000000000011</v>
      </c>
      <c r="Y7" s="52">
        <f>38000*Y$3*$AR7</f>
        <v>190</v>
      </c>
      <c r="Z7" s="55">
        <f>Y7*D27</f>
        <v>1928.5</v>
      </c>
      <c r="AA7" s="56">
        <f>Y7*E27</f>
        <v>883.50000000000011</v>
      </c>
      <c r="AB7" s="52">
        <f>38000*AB$3*$AR7</f>
        <v>190</v>
      </c>
      <c r="AC7" s="55">
        <f>AB7*D27</f>
        <v>1928.5</v>
      </c>
      <c r="AD7" s="56">
        <f>AB7*E27</f>
        <v>883.50000000000011</v>
      </c>
      <c r="AE7" s="52">
        <f>38000*AE$3*$AR7</f>
        <v>190</v>
      </c>
      <c r="AF7" s="55">
        <f>AE7*D27</f>
        <v>1928.5</v>
      </c>
      <c r="AG7" s="56">
        <f>AE7*E27</f>
        <v>883.50000000000011</v>
      </c>
      <c r="AH7" s="52">
        <f>38000*AH$3*$AR7</f>
        <v>95</v>
      </c>
      <c r="AI7" s="55">
        <f>AH7*D27</f>
        <v>964.25</v>
      </c>
      <c r="AJ7" s="56">
        <f>AH7*E27</f>
        <v>441.75000000000006</v>
      </c>
      <c r="AK7" s="52">
        <f>38000*AK$3*$AR7</f>
        <v>95</v>
      </c>
      <c r="AL7" s="55">
        <f>AK7*D27</f>
        <v>964.25</v>
      </c>
      <c r="AM7" s="56">
        <f>AK7*E27</f>
        <v>441.75000000000006</v>
      </c>
      <c r="AN7" s="3">
        <f t="shared" si="0"/>
        <v>1900</v>
      </c>
      <c r="AO7" s="20">
        <f t="shared" si="0"/>
        <v>19285</v>
      </c>
      <c r="AP7" s="20">
        <f t="shared" si="0"/>
        <v>8835.0000000000018</v>
      </c>
      <c r="AQ7" s="57">
        <f>AO7-AP7</f>
        <v>10449.999999999998</v>
      </c>
      <c r="AR7" s="30">
        <v>0.05</v>
      </c>
      <c r="AS7" s="58"/>
    </row>
    <row r="8" spans="2:45" x14ac:dyDescent="0.25">
      <c r="B8" s="59" t="s">
        <v>25</v>
      </c>
      <c r="C8" s="60"/>
      <c r="D8" s="61">
        <f t="shared" ref="D8:AK8" si="1">SUM(D4:D7)</f>
        <v>1900</v>
      </c>
      <c r="E8" s="62">
        <f t="shared" si="1"/>
        <v>16001.800000000001</v>
      </c>
      <c r="F8" s="63">
        <f>SUM(F4:F7)</f>
        <v>8835</v>
      </c>
      <c r="G8" s="61">
        <f>SUM(G4:G7)</f>
        <v>1900</v>
      </c>
      <c r="H8" s="62">
        <f>SUM(H4:H7)</f>
        <v>16001.800000000001</v>
      </c>
      <c r="I8" s="63">
        <f t="shared" si="1"/>
        <v>8835</v>
      </c>
      <c r="J8" s="61">
        <f t="shared" si="1"/>
        <v>3800</v>
      </c>
      <c r="K8" s="62">
        <f t="shared" si="1"/>
        <v>32003.600000000002</v>
      </c>
      <c r="L8" s="63">
        <f t="shared" si="1"/>
        <v>17670</v>
      </c>
      <c r="M8" s="61">
        <f t="shared" si="1"/>
        <v>3800</v>
      </c>
      <c r="N8" s="62">
        <f t="shared" si="1"/>
        <v>32003.600000000002</v>
      </c>
      <c r="O8" s="63">
        <f t="shared" si="1"/>
        <v>17670</v>
      </c>
      <c r="P8" s="61">
        <f t="shared" si="1"/>
        <v>3800</v>
      </c>
      <c r="Q8" s="62">
        <f t="shared" si="1"/>
        <v>32003.600000000002</v>
      </c>
      <c r="R8" s="63">
        <f t="shared" si="1"/>
        <v>17670</v>
      </c>
      <c r="S8" s="61">
        <f t="shared" si="1"/>
        <v>3800</v>
      </c>
      <c r="T8" s="62">
        <f t="shared" si="1"/>
        <v>32003.600000000002</v>
      </c>
      <c r="U8" s="63">
        <f t="shared" si="1"/>
        <v>17670</v>
      </c>
      <c r="V8" s="61">
        <f t="shared" si="1"/>
        <v>3800</v>
      </c>
      <c r="W8" s="62">
        <f t="shared" si="1"/>
        <v>32003.600000000002</v>
      </c>
      <c r="X8" s="63">
        <f t="shared" si="1"/>
        <v>17670</v>
      </c>
      <c r="Y8" s="61">
        <f t="shared" si="1"/>
        <v>3800</v>
      </c>
      <c r="Z8" s="62">
        <f t="shared" si="1"/>
        <v>32003.600000000002</v>
      </c>
      <c r="AA8" s="63">
        <f t="shared" si="1"/>
        <v>17670</v>
      </c>
      <c r="AB8" s="61">
        <f t="shared" si="1"/>
        <v>3800</v>
      </c>
      <c r="AC8" s="62">
        <f t="shared" si="1"/>
        <v>32003.600000000002</v>
      </c>
      <c r="AD8" s="63">
        <f t="shared" si="1"/>
        <v>17670</v>
      </c>
      <c r="AE8" s="61">
        <f t="shared" si="1"/>
        <v>3800</v>
      </c>
      <c r="AF8" s="62">
        <f t="shared" si="1"/>
        <v>32003.600000000002</v>
      </c>
      <c r="AG8" s="63">
        <f t="shared" si="1"/>
        <v>17670</v>
      </c>
      <c r="AH8" s="61">
        <f t="shared" si="1"/>
        <v>1900</v>
      </c>
      <c r="AI8" s="62">
        <f t="shared" si="1"/>
        <v>16001.800000000001</v>
      </c>
      <c r="AJ8" s="63">
        <f t="shared" si="1"/>
        <v>8835</v>
      </c>
      <c r="AK8" s="61">
        <f t="shared" si="1"/>
        <v>1900</v>
      </c>
      <c r="AL8" s="62">
        <f>SUM(AL4:AL7)</f>
        <v>16001.800000000001</v>
      </c>
      <c r="AM8" s="63">
        <f t="shared" ref="AM8:AR8" si="2">SUM(AM4:AM7)</f>
        <v>8835</v>
      </c>
      <c r="AN8" s="64">
        <f t="shared" si="2"/>
        <v>38000</v>
      </c>
      <c r="AO8" s="65">
        <f t="shared" si="2"/>
        <v>320036</v>
      </c>
      <c r="AP8" s="65">
        <f t="shared" si="2"/>
        <v>176700</v>
      </c>
      <c r="AQ8" s="66">
        <f t="shared" si="2"/>
        <v>143336</v>
      </c>
      <c r="AR8" s="67">
        <f t="shared" si="2"/>
        <v>1</v>
      </c>
      <c r="AS8" s="3"/>
    </row>
    <row r="9" spans="2:45" x14ac:dyDescent="0.25">
      <c r="C9" s="68"/>
      <c r="D9" s="69"/>
      <c r="E9" s="29"/>
      <c r="F9" s="28"/>
      <c r="G9" s="70"/>
      <c r="H9" s="29"/>
      <c r="I9" s="28"/>
      <c r="J9" s="70"/>
      <c r="K9" s="29"/>
      <c r="L9" s="28"/>
      <c r="M9" s="70"/>
      <c r="N9" s="29"/>
      <c r="O9" s="28"/>
      <c r="P9" s="70"/>
      <c r="Q9" s="29"/>
      <c r="R9" s="28"/>
      <c r="S9" s="70"/>
      <c r="T9" s="29"/>
      <c r="U9" s="28"/>
      <c r="V9" s="70"/>
      <c r="W9" s="29"/>
      <c r="X9" s="28"/>
      <c r="Y9" s="70"/>
      <c r="Z9" s="29"/>
      <c r="AA9" s="28"/>
      <c r="AB9" s="70"/>
      <c r="AC9" s="29"/>
      <c r="AD9" s="28"/>
      <c r="AE9" s="70"/>
      <c r="AF9" s="29"/>
      <c r="AG9" s="28"/>
      <c r="AH9" s="70"/>
      <c r="AI9" s="29"/>
      <c r="AJ9" s="28"/>
      <c r="AK9" s="70"/>
      <c r="AL9" s="29"/>
      <c r="AM9" s="28"/>
      <c r="AN9" s="3"/>
      <c r="AO9" s="20"/>
      <c r="AP9" s="20"/>
      <c r="AQ9" s="21"/>
      <c r="AR9" s="22"/>
      <c r="AS9" s="3"/>
    </row>
    <row r="10" spans="2:45" x14ac:dyDescent="0.25">
      <c r="B10" s="13" t="s">
        <v>26</v>
      </c>
      <c r="C10" s="23" t="s">
        <v>21</v>
      </c>
      <c r="D10" s="24">
        <f>14750*D$3*$AR10</f>
        <v>516.25</v>
      </c>
      <c r="E10" s="29">
        <f>D10*D30</f>
        <v>13164.375</v>
      </c>
      <c r="F10" s="28">
        <f>D10*E30</f>
        <v>6375.6875</v>
      </c>
      <c r="G10" s="24">
        <f>14750*G$3*$AR10</f>
        <v>516.25</v>
      </c>
      <c r="H10" s="29">
        <f>G10*D30</f>
        <v>13164.375</v>
      </c>
      <c r="I10" s="28">
        <f>G10*E30</f>
        <v>6375.6875</v>
      </c>
      <c r="J10" s="24">
        <f>14750*J$3*$AR10</f>
        <v>1032.5</v>
      </c>
      <c r="K10" s="29">
        <f>J10*D30</f>
        <v>26328.75</v>
      </c>
      <c r="L10" s="28">
        <f>J10*E30</f>
        <v>12751.375</v>
      </c>
      <c r="M10" s="24">
        <f>14750*M$3*$AR10</f>
        <v>1032.5</v>
      </c>
      <c r="N10" s="29">
        <f>M10*D30</f>
        <v>26328.75</v>
      </c>
      <c r="O10" s="28">
        <f>M10*E30</f>
        <v>12751.375</v>
      </c>
      <c r="P10" s="24">
        <f>14750*P$3*$AR10</f>
        <v>1032.5</v>
      </c>
      <c r="Q10" s="29">
        <f>P10*D30</f>
        <v>26328.75</v>
      </c>
      <c r="R10" s="28">
        <f>P10*E30</f>
        <v>12751.375</v>
      </c>
      <c r="S10" s="24">
        <f>14750*S$3*$AR10</f>
        <v>1032.5</v>
      </c>
      <c r="T10" s="29">
        <f>S10*D30</f>
        <v>26328.75</v>
      </c>
      <c r="U10" s="28">
        <f>S10*E30</f>
        <v>12751.375</v>
      </c>
      <c r="V10" s="24">
        <f>14750*V$3*$AR10</f>
        <v>1032.5</v>
      </c>
      <c r="W10" s="29">
        <f>V10*D30</f>
        <v>26328.75</v>
      </c>
      <c r="X10" s="28">
        <f>V10*E30</f>
        <v>12751.375</v>
      </c>
      <c r="Y10" s="24">
        <f>14750*Y$3*$AR10</f>
        <v>1032.5</v>
      </c>
      <c r="Z10" s="29">
        <f>Y10*D30</f>
        <v>26328.75</v>
      </c>
      <c r="AA10" s="28">
        <f>Y10*E30</f>
        <v>12751.375</v>
      </c>
      <c r="AB10" s="24">
        <f>14750*AB$3*$AR10</f>
        <v>1032.5</v>
      </c>
      <c r="AC10" s="29">
        <f>AB10*D30</f>
        <v>26328.75</v>
      </c>
      <c r="AD10" s="28">
        <f>AB10*E30</f>
        <v>12751.375</v>
      </c>
      <c r="AE10" s="24">
        <f>14750*AE$3*$AR10</f>
        <v>1032.5</v>
      </c>
      <c r="AF10" s="29">
        <f>AE10*D30</f>
        <v>26328.75</v>
      </c>
      <c r="AG10" s="28">
        <f>AE10*E30</f>
        <v>12751.375</v>
      </c>
      <c r="AH10" s="24">
        <f>14750*AH$3*$AR10</f>
        <v>516.25</v>
      </c>
      <c r="AI10" s="29">
        <f>AH10*D30</f>
        <v>13164.375</v>
      </c>
      <c r="AJ10" s="28">
        <f>AH10*E30</f>
        <v>6375.6875</v>
      </c>
      <c r="AK10" s="24">
        <f>14750*AK$3*$AR10</f>
        <v>516.25</v>
      </c>
      <c r="AL10" s="29">
        <f>AK10*D30</f>
        <v>13164.375</v>
      </c>
      <c r="AM10" s="28">
        <f>AK10*E30</f>
        <v>6375.6875</v>
      </c>
      <c r="AN10" s="71">
        <f t="shared" ref="AN10:AP13" si="3">SUM(AK10,AH10,AE10,AB10,Y10,V10,S10,P10,M10,J10,G10,D10)</f>
        <v>10325</v>
      </c>
      <c r="AO10" s="72">
        <f t="shared" si="3"/>
        <v>263287.5</v>
      </c>
      <c r="AP10" s="72">
        <f t="shared" si="3"/>
        <v>127513.75</v>
      </c>
      <c r="AQ10" s="73">
        <f>AO10-AP10</f>
        <v>135773.75</v>
      </c>
      <c r="AR10" s="74">
        <v>0.7</v>
      </c>
      <c r="AS10" s="3"/>
    </row>
    <row r="11" spans="2:45" x14ac:dyDescent="0.25">
      <c r="B11" s="13"/>
      <c r="C11" s="31" t="s">
        <v>22</v>
      </c>
      <c r="D11" s="32">
        <f>14750*D$3*$AR11</f>
        <v>36.875</v>
      </c>
      <c r="E11" s="35">
        <f>D11*D31</f>
        <v>940.3125</v>
      </c>
      <c r="F11" s="36">
        <f>D11*E31</f>
        <v>455.40625</v>
      </c>
      <c r="G11" s="32">
        <f>14750*G$3*$AR11</f>
        <v>36.875</v>
      </c>
      <c r="H11" s="35">
        <f>G11*D31</f>
        <v>940.3125</v>
      </c>
      <c r="I11" s="36">
        <f>G11*E31</f>
        <v>455.40625</v>
      </c>
      <c r="J11" s="32">
        <f>14750*J$3*$AR11</f>
        <v>73.75</v>
      </c>
      <c r="K11" s="35">
        <f>J11*D31</f>
        <v>1880.625</v>
      </c>
      <c r="L11" s="36">
        <f>J11*E31</f>
        <v>910.8125</v>
      </c>
      <c r="M11" s="32">
        <f>14750*M$3*$AR11</f>
        <v>73.75</v>
      </c>
      <c r="N11" s="35">
        <f>M11*D31</f>
        <v>1880.625</v>
      </c>
      <c r="O11" s="36">
        <f>M11*E31</f>
        <v>910.8125</v>
      </c>
      <c r="P11" s="32">
        <f>14750*P$3*$AR11</f>
        <v>73.75</v>
      </c>
      <c r="Q11" s="35">
        <f>P11*D31</f>
        <v>1880.625</v>
      </c>
      <c r="R11" s="36">
        <f>P11*E31</f>
        <v>910.8125</v>
      </c>
      <c r="S11" s="32">
        <f>14750*S$3*$AR11</f>
        <v>73.75</v>
      </c>
      <c r="T11" s="35">
        <f>S11*D31</f>
        <v>1880.625</v>
      </c>
      <c r="U11" s="36">
        <f>S11*E31</f>
        <v>910.8125</v>
      </c>
      <c r="V11" s="32">
        <f>14750*V$3*$AR11</f>
        <v>73.75</v>
      </c>
      <c r="W11" s="35">
        <f>V11*D31</f>
        <v>1880.625</v>
      </c>
      <c r="X11" s="36">
        <f>V11*E31</f>
        <v>910.8125</v>
      </c>
      <c r="Y11" s="32">
        <f>14750*Y$3*$AR11</f>
        <v>73.75</v>
      </c>
      <c r="Z11" s="35">
        <f>Y11*D31</f>
        <v>1880.625</v>
      </c>
      <c r="AA11" s="36">
        <f>Y11*E31</f>
        <v>910.8125</v>
      </c>
      <c r="AB11" s="32">
        <f>14750*AB$3*$AR11</f>
        <v>73.75</v>
      </c>
      <c r="AC11" s="35">
        <f>AB11*D31</f>
        <v>1880.625</v>
      </c>
      <c r="AD11" s="36">
        <f>AB11*E31</f>
        <v>910.8125</v>
      </c>
      <c r="AE11" s="32">
        <f>14750*AE$3*$AR11</f>
        <v>73.75</v>
      </c>
      <c r="AF11" s="35">
        <f>AE11*D31</f>
        <v>1880.625</v>
      </c>
      <c r="AG11" s="36">
        <f>AE11*E31</f>
        <v>910.8125</v>
      </c>
      <c r="AH11" s="32">
        <f>14750*AH$3*$AR11</f>
        <v>36.875</v>
      </c>
      <c r="AI11" s="35">
        <f>AH11*D31</f>
        <v>940.3125</v>
      </c>
      <c r="AJ11" s="36">
        <f>AH11*E31</f>
        <v>455.40625</v>
      </c>
      <c r="AK11" s="32">
        <f>14750*AK$3*$AR11</f>
        <v>36.875</v>
      </c>
      <c r="AL11" s="35">
        <f>AK11*D31</f>
        <v>940.3125</v>
      </c>
      <c r="AM11" s="36">
        <f>AK11*E31</f>
        <v>455.40625</v>
      </c>
      <c r="AN11" s="37">
        <f t="shared" si="3"/>
        <v>737.5</v>
      </c>
      <c r="AO11" s="38">
        <f t="shared" si="3"/>
        <v>18806.25</v>
      </c>
      <c r="AP11" s="38">
        <f t="shared" si="3"/>
        <v>9108.125</v>
      </c>
      <c r="AQ11" s="39">
        <f>AO11-AP11</f>
        <v>9698.125</v>
      </c>
      <c r="AR11" s="74">
        <v>0.05</v>
      </c>
      <c r="AS11" s="3"/>
    </row>
    <row r="12" spans="2:45" x14ac:dyDescent="0.25">
      <c r="B12" s="13"/>
      <c r="C12" s="41" t="s">
        <v>23</v>
      </c>
      <c r="D12" s="42">
        <f>14750*D$3*$AR12</f>
        <v>36.875</v>
      </c>
      <c r="E12" s="45">
        <f>D12*D32</f>
        <v>1006.6875</v>
      </c>
      <c r="F12" s="46">
        <f>D12*E32</f>
        <v>455.40625</v>
      </c>
      <c r="G12" s="42">
        <f>14750*G$3*$AR12</f>
        <v>36.875</v>
      </c>
      <c r="H12" s="45">
        <f>G12*D32</f>
        <v>1006.6875</v>
      </c>
      <c r="I12" s="46">
        <f>G12*E32</f>
        <v>455.40625</v>
      </c>
      <c r="J12" s="42">
        <f>14750*J$3*$AR12</f>
        <v>73.75</v>
      </c>
      <c r="K12" s="45">
        <f>J12*D32</f>
        <v>2013.375</v>
      </c>
      <c r="L12" s="46">
        <f>J12*E32</f>
        <v>910.8125</v>
      </c>
      <c r="M12" s="42">
        <f>14750*M$3*$AR12</f>
        <v>73.75</v>
      </c>
      <c r="N12" s="45">
        <f>M12*D32</f>
        <v>2013.375</v>
      </c>
      <c r="O12" s="46">
        <f>M12*E32</f>
        <v>910.8125</v>
      </c>
      <c r="P12" s="42">
        <f>14750*P$3*$AR12</f>
        <v>73.75</v>
      </c>
      <c r="Q12" s="45">
        <f>P12*D32</f>
        <v>2013.375</v>
      </c>
      <c r="R12" s="46">
        <f>P12*E32</f>
        <v>910.8125</v>
      </c>
      <c r="S12" s="42">
        <f>14750*S$3*$AR12</f>
        <v>73.75</v>
      </c>
      <c r="T12" s="45">
        <f>S12*D32</f>
        <v>2013.375</v>
      </c>
      <c r="U12" s="46">
        <f>S12*E32</f>
        <v>910.8125</v>
      </c>
      <c r="V12" s="42">
        <f>14750*V$3*$AR12</f>
        <v>73.75</v>
      </c>
      <c r="W12" s="45">
        <f>V12*D32</f>
        <v>2013.375</v>
      </c>
      <c r="X12" s="46">
        <f>V12*E32</f>
        <v>910.8125</v>
      </c>
      <c r="Y12" s="42">
        <f>14750*Y$3*$AR12</f>
        <v>73.75</v>
      </c>
      <c r="Z12" s="45">
        <f>Y12*D32</f>
        <v>2013.375</v>
      </c>
      <c r="AA12" s="46">
        <f>Y12*E32</f>
        <v>910.8125</v>
      </c>
      <c r="AB12" s="42">
        <f>14750*AB$3*$AR12</f>
        <v>73.75</v>
      </c>
      <c r="AC12" s="45">
        <f>AB12*D32</f>
        <v>2013.375</v>
      </c>
      <c r="AD12" s="46">
        <f>AB12*E32</f>
        <v>910.8125</v>
      </c>
      <c r="AE12" s="42">
        <f>14750*AE$3*$AR12</f>
        <v>73.75</v>
      </c>
      <c r="AF12" s="45">
        <f>AE12*D32</f>
        <v>2013.375</v>
      </c>
      <c r="AG12" s="46">
        <f>AE12*E32</f>
        <v>910.8125</v>
      </c>
      <c r="AH12" s="42">
        <f>14750*AH$3*$AR12</f>
        <v>36.875</v>
      </c>
      <c r="AI12" s="45">
        <f>AH12*D32</f>
        <v>1006.6875</v>
      </c>
      <c r="AJ12" s="46">
        <f>AH12*E32</f>
        <v>455.40625</v>
      </c>
      <c r="AK12" s="42">
        <f>14750*AK$3*$AR12</f>
        <v>36.875</v>
      </c>
      <c r="AL12" s="45">
        <f>AK12*D32</f>
        <v>1006.6875</v>
      </c>
      <c r="AM12" s="46">
        <f>AK12*E32</f>
        <v>455.40625</v>
      </c>
      <c r="AN12" s="47">
        <f t="shared" si="3"/>
        <v>737.5</v>
      </c>
      <c r="AO12" s="48">
        <f t="shared" si="3"/>
        <v>20133.75</v>
      </c>
      <c r="AP12" s="48">
        <f t="shared" si="3"/>
        <v>9108.125</v>
      </c>
      <c r="AQ12" s="49">
        <f>AO12-AP12</f>
        <v>11025.625</v>
      </c>
      <c r="AR12" s="74">
        <v>0.05</v>
      </c>
      <c r="AS12" s="3"/>
    </row>
    <row r="13" spans="2:45" x14ac:dyDescent="0.25">
      <c r="B13" s="13"/>
      <c r="C13" s="51" t="s">
        <v>24</v>
      </c>
      <c r="D13" s="52">
        <f>14750*D$3*$AR13</f>
        <v>147.5</v>
      </c>
      <c r="E13" s="55">
        <f>D13*D33</f>
        <v>4026.75</v>
      </c>
      <c r="F13" s="56">
        <f>D13*E33</f>
        <v>1821.625</v>
      </c>
      <c r="G13" s="52">
        <f>14750*G$3*$AR13</f>
        <v>147.5</v>
      </c>
      <c r="H13" s="55">
        <f>G13*D33</f>
        <v>4026.75</v>
      </c>
      <c r="I13" s="56">
        <f>G13*E33</f>
        <v>1821.625</v>
      </c>
      <c r="J13" s="52">
        <f>14750*J$3*$AR13</f>
        <v>295</v>
      </c>
      <c r="K13" s="55">
        <f>J13*D33</f>
        <v>8053.5</v>
      </c>
      <c r="L13" s="56">
        <f>J13*E33</f>
        <v>3643.25</v>
      </c>
      <c r="M13" s="52">
        <f>14750*M$3*$AR13</f>
        <v>295</v>
      </c>
      <c r="N13" s="55">
        <f>M13*D33</f>
        <v>8053.5</v>
      </c>
      <c r="O13" s="56">
        <f>M13*E33</f>
        <v>3643.25</v>
      </c>
      <c r="P13" s="52">
        <f>14750*P$3*$AR13</f>
        <v>295</v>
      </c>
      <c r="Q13" s="55">
        <f>P13*D33</f>
        <v>8053.5</v>
      </c>
      <c r="R13" s="56">
        <f>P13*E33</f>
        <v>3643.25</v>
      </c>
      <c r="S13" s="52">
        <f>14750*S$3*$AR13</f>
        <v>295</v>
      </c>
      <c r="T13" s="55">
        <f>S13*D33</f>
        <v>8053.5</v>
      </c>
      <c r="U13" s="56">
        <f>S13*E33</f>
        <v>3643.25</v>
      </c>
      <c r="V13" s="52">
        <f>14750*V$3*$AR13</f>
        <v>295</v>
      </c>
      <c r="W13" s="55">
        <f>V13*D33</f>
        <v>8053.5</v>
      </c>
      <c r="X13" s="56">
        <f>V13*E33</f>
        <v>3643.25</v>
      </c>
      <c r="Y13" s="52">
        <f>14750*Y$3*$AR13</f>
        <v>295</v>
      </c>
      <c r="Z13" s="55">
        <f>Y13*D33</f>
        <v>8053.5</v>
      </c>
      <c r="AA13" s="56">
        <f>Y13*E33</f>
        <v>3643.25</v>
      </c>
      <c r="AB13" s="52">
        <f>14750*AB$3*$AR13</f>
        <v>295</v>
      </c>
      <c r="AC13" s="55">
        <f>AB13*D33</f>
        <v>8053.5</v>
      </c>
      <c r="AD13" s="56">
        <f>AB13*E33</f>
        <v>3643.25</v>
      </c>
      <c r="AE13" s="52">
        <f>14750*AE$3*$AR13</f>
        <v>295</v>
      </c>
      <c r="AF13" s="55">
        <f>AE13*D33</f>
        <v>8053.5</v>
      </c>
      <c r="AG13" s="56">
        <f>AE13*E33</f>
        <v>3643.25</v>
      </c>
      <c r="AH13" s="52">
        <f>14750*AH$3*$AR13</f>
        <v>147.5</v>
      </c>
      <c r="AI13" s="55">
        <f>AH13*D33</f>
        <v>4026.75</v>
      </c>
      <c r="AJ13" s="56">
        <f>AH13*E33</f>
        <v>1821.625</v>
      </c>
      <c r="AK13" s="52">
        <f>14750*AK$3*$AR13</f>
        <v>147.5</v>
      </c>
      <c r="AL13" s="55">
        <f>AK13*D33</f>
        <v>4026.75</v>
      </c>
      <c r="AM13" s="56">
        <f>AK13*E33</f>
        <v>1821.625</v>
      </c>
      <c r="AN13" s="58">
        <f t="shared" si="3"/>
        <v>2950</v>
      </c>
      <c r="AO13" s="75">
        <f t="shared" si="3"/>
        <v>80535</v>
      </c>
      <c r="AP13" s="75">
        <f t="shared" si="3"/>
        <v>36432.5</v>
      </c>
      <c r="AQ13" s="57">
        <f>AO13-AP13</f>
        <v>44102.5</v>
      </c>
      <c r="AR13" s="74">
        <v>0.2</v>
      </c>
      <c r="AS13" s="3"/>
    </row>
    <row r="14" spans="2:45" ht="15.75" thickBot="1" x14ac:dyDescent="0.3">
      <c r="B14" s="59" t="s">
        <v>27</v>
      </c>
      <c r="C14" s="59"/>
      <c r="D14" s="61">
        <f t="shared" ref="D14:AQ14" si="4">SUM(D10:D13)</f>
        <v>737.5</v>
      </c>
      <c r="E14" s="62">
        <f t="shared" si="4"/>
        <v>19138.125</v>
      </c>
      <c r="F14" s="63">
        <f t="shared" si="4"/>
        <v>9108.125</v>
      </c>
      <c r="G14" s="61">
        <f t="shared" si="4"/>
        <v>737.5</v>
      </c>
      <c r="H14" s="62">
        <f t="shared" si="4"/>
        <v>19138.125</v>
      </c>
      <c r="I14" s="63">
        <f t="shared" si="4"/>
        <v>9108.125</v>
      </c>
      <c r="J14" s="61">
        <f t="shared" si="4"/>
        <v>1475</v>
      </c>
      <c r="K14" s="62">
        <f t="shared" si="4"/>
        <v>38276.25</v>
      </c>
      <c r="L14" s="63">
        <f t="shared" si="4"/>
        <v>18216.25</v>
      </c>
      <c r="M14" s="61">
        <f t="shared" si="4"/>
        <v>1475</v>
      </c>
      <c r="N14" s="62">
        <f t="shared" si="4"/>
        <v>38276.25</v>
      </c>
      <c r="O14" s="63">
        <f t="shared" si="4"/>
        <v>18216.25</v>
      </c>
      <c r="P14" s="61">
        <f t="shared" si="4"/>
        <v>1475</v>
      </c>
      <c r="Q14" s="62">
        <f t="shared" si="4"/>
        <v>38276.25</v>
      </c>
      <c r="R14" s="63">
        <f t="shared" si="4"/>
        <v>18216.25</v>
      </c>
      <c r="S14" s="61">
        <f t="shared" si="4"/>
        <v>1475</v>
      </c>
      <c r="T14" s="62">
        <f t="shared" si="4"/>
        <v>38276.25</v>
      </c>
      <c r="U14" s="63">
        <f t="shared" si="4"/>
        <v>18216.25</v>
      </c>
      <c r="V14" s="61">
        <f t="shared" si="4"/>
        <v>1475</v>
      </c>
      <c r="W14" s="62">
        <f t="shared" si="4"/>
        <v>38276.25</v>
      </c>
      <c r="X14" s="63">
        <f t="shared" si="4"/>
        <v>18216.25</v>
      </c>
      <c r="Y14" s="61">
        <f t="shared" si="4"/>
        <v>1475</v>
      </c>
      <c r="Z14" s="62">
        <f t="shared" si="4"/>
        <v>38276.25</v>
      </c>
      <c r="AA14" s="63">
        <f t="shared" si="4"/>
        <v>18216.25</v>
      </c>
      <c r="AB14" s="61">
        <f t="shared" si="4"/>
        <v>1475</v>
      </c>
      <c r="AC14" s="62">
        <f t="shared" si="4"/>
        <v>38276.25</v>
      </c>
      <c r="AD14" s="63">
        <f t="shared" si="4"/>
        <v>18216.25</v>
      </c>
      <c r="AE14" s="61">
        <f t="shared" si="4"/>
        <v>1475</v>
      </c>
      <c r="AF14" s="62">
        <f t="shared" si="4"/>
        <v>38276.25</v>
      </c>
      <c r="AG14" s="63">
        <f t="shared" si="4"/>
        <v>18216.25</v>
      </c>
      <c r="AH14" s="61">
        <f t="shared" si="4"/>
        <v>737.5</v>
      </c>
      <c r="AI14" s="62">
        <f t="shared" si="4"/>
        <v>19138.125</v>
      </c>
      <c r="AJ14" s="63">
        <f t="shared" si="4"/>
        <v>9108.125</v>
      </c>
      <c r="AK14" s="61">
        <f t="shared" si="4"/>
        <v>737.5</v>
      </c>
      <c r="AL14" s="62">
        <f t="shared" si="4"/>
        <v>19138.125</v>
      </c>
      <c r="AM14" s="63">
        <f t="shared" si="4"/>
        <v>9108.125</v>
      </c>
      <c r="AN14" s="76">
        <f t="shared" si="4"/>
        <v>14750</v>
      </c>
      <c r="AO14" s="77">
        <f t="shared" si="4"/>
        <v>382762.5</v>
      </c>
      <c r="AP14" s="77">
        <f t="shared" si="4"/>
        <v>182162.5</v>
      </c>
      <c r="AQ14" s="66">
        <f t="shared" si="4"/>
        <v>200600</v>
      </c>
      <c r="AR14" s="78">
        <v>1</v>
      </c>
      <c r="AS14" s="3"/>
    </row>
    <row r="15" spans="2:45" x14ac:dyDescent="0.25">
      <c r="D15" s="79"/>
      <c r="F15" s="80"/>
      <c r="G15" s="79"/>
      <c r="I15" s="80"/>
      <c r="J15" s="79"/>
      <c r="L15" s="80"/>
      <c r="M15" s="79"/>
      <c r="O15" s="80"/>
      <c r="P15" s="79"/>
      <c r="R15" s="80"/>
      <c r="S15" s="79"/>
      <c r="U15" s="80"/>
      <c r="V15" s="79"/>
      <c r="X15" s="80"/>
      <c r="Y15" s="79"/>
      <c r="AA15" s="80"/>
      <c r="AB15" s="79"/>
      <c r="AD15" s="80"/>
      <c r="AE15" s="79"/>
      <c r="AG15" s="80"/>
      <c r="AH15" s="79"/>
      <c r="AJ15" s="80"/>
      <c r="AK15" s="79"/>
      <c r="AM15" s="80"/>
      <c r="AN15" s="81"/>
      <c r="AO15" s="82"/>
      <c r="AP15" s="82"/>
      <c r="AQ15" s="83"/>
      <c r="AR15" s="84"/>
      <c r="AS15" s="3"/>
    </row>
    <row r="16" spans="2:45" x14ac:dyDescent="0.25">
      <c r="D16" s="79"/>
      <c r="F16" s="80"/>
      <c r="G16" s="79"/>
      <c r="I16" s="80"/>
      <c r="J16" s="79"/>
      <c r="L16" s="80"/>
      <c r="M16" s="79"/>
      <c r="O16" s="80"/>
      <c r="P16" s="79"/>
      <c r="R16" s="80"/>
      <c r="S16" s="79"/>
      <c r="U16" s="80"/>
      <c r="V16" s="79"/>
      <c r="X16" s="80"/>
      <c r="Y16" s="79"/>
      <c r="AA16" s="80"/>
      <c r="AB16" s="79"/>
      <c r="AD16" s="80"/>
      <c r="AE16" s="79"/>
      <c r="AG16" s="80"/>
      <c r="AH16" s="79"/>
      <c r="AJ16" s="80"/>
      <c r="AK16" s="79"/>
      <c r="AM16" s="80"/>
      <c r="AN16" s="3"/>
      <c r="AO16" s="20"/>
      <c r="AP16" s="20"/>
      <c r="AQ16" s="85"/>
      <c r="AR16" s="84"/>
      <c r="AS16" s="3"/>
    </row>
    <row r="17" spans="2:45" ht="30.75" thickBot="1" x14ac:dyDescent="0.3">
      <c r="D17" s="86" t="s">
        <v>19</v>
      </c>
      <c r="E17" s="87" t="s">
        <v>17</v>
      </c>
      <c r="F17" s="88" t="s">
        <v>18</v>
      </c>
      <c r="G17" s="86" t="s">
        <v>19</v>
      </c>
      <c r="H17" s="87" t="s">
        <v>17</v>
      </c>
      <c r="I17" s="88" t="s">
        <v>18</v>
      </c>
      <c r="J17" s="86" t="s">
        <v>19</v>
      </c>
      <c r="K17" s="87" t="s">
        <v>17</v>
      </c>
      <c r="L17" s="88" t="s">
        <v>18</v>
      </c>
      <c r="M17" s="86" t="s">
        <v>19</v>
      </c>
      <c r="N17" s="87" t="s">
        <v>17</v>
      </c>
      <c r="O17" s="88" t="s">
        <v>18</v>
      </c>
      <c r="P17" s="86" t="s">
        <v>19</v>
      </c>
      <c r="Q17" s="87" t="s">
        <v>17</v>
      </c>
      <c r="R17" s="88" t="s">
        <v>18</v>
      </c>
      <c r="S17" s="86" t="s">
        <v>19</v>
      </c>
      <c r="T17" s="87" t="s">
        <v>17</v>
      </c>
      <c r="U17" s="88" t="s">
        <v>18</v>
      </c>
      <c r="V17" s="86" t="s">
        <v>19</v>
      </c>
      <c r="W17" s="87" t="s">
        <v>17</v>
      </c>
      <c r="X17" s="88" t="s">
        <v>18</v>
      </c>
      <c r="Y17" s="86" t="s">
        <v>19</v>
      </c>
      <c r="Z17" s="87" t="s">
        <v>17</v>
      </c>
      <c r="AA17" s="88" t="s">
        <v>18</v>
      </c>
      <c r="AB17" s="86" t="s">
        <v>19</v>
      </c>
      <c r="AC17" s="87" t="s">
        <v>17</v>
      </c>
      <c r="AD17" s="88" t="s">
        <v>18</v>
      </c>
      <c r="AE17" s="86" t="s">
        <v>19</v>
      </c>
      <c r="AF17" s="87" t="s">
        <v>17</v>
      </c>
      <c r="AG17" s="88" t="s">
        <v>18</v>
      </c>
      <c r="AH17" s="86" t="s">
        <v>19</v>
      </c>
      <c r="AI17" s="87" t="s">
        <v>17</v>
      </c>
      <c r="AJ17" s="88" t="s">
        <v>18</v>
      </c>
      <c r="AK17" s="86" t="s">
        <v>19</v>
      </c>
      <c r="AL17" s="87" t="s">
        <v>17</v>
      </c>
      <c r="AM17" s="88" t="s">
        <v>18</v>
      </c>
      <c r="AN17" s="89" t="s">
        <v>19</v>
      </c>
      <c r="AO17" s="90" t="s">
        <v>17</v>
      </c>
      <c r="AP17" s="90" t="s">
        <v>18</v>
      </c>
      <c r="AQ17" s="91" t="s">
        <v>19</v>
      </c>
      <c r="AR17" s="92" t="s">
        <v>28</v>
      </c>
      <c r="AS17" s="3"/>
    </row>
    <row r="18" spans="2:45" ht="15.75" thickBot="1" x14ac:dyDescent="0.3">
      <c r="B18" s="93"/>
      <c r="C18" s="93"/>
      <c r="D18" s="94">
        <f>E18-F18</f>
        <v>17196.800000000003</v>
      </c>
      <c r="E18" s="77">
        <f>E8+E14</f>
        <v>35139.925000000003</v>
      </c>
      <c r="F18" s="95">
        <f>F8+F14</f>
        <v>17943.125</v>
      </c>
      <c r="G18" s="94">
        <f>H18-I18</f>
        <v>17196.800000000003</v>
      </c>
      <c r="H18" s="77">
        <f>H8+H14</f>
        <v>35139.925000000003</v>
      </c>
      <c r="I18" s="95">
        <f>I8+I14</f>
        <v>17943.125</v>
      </c>
      <c r="J18" s="94">
        <f>K18-L18</f>
        <v>34393.600000000006</v>
      </c>
      <c r="K18" s="77">
        <f>K8+K14</f>
        <v>70279.850000000006</v>
      </c>
      <c r="L18" s="95">
        <f>L8+L14</f>
        <v>35886.25</v>
      </c>
      <c r="M18" s="94">
        <f>N18-O18</f>
        <v>34393.600000000006</v>
      </c>
      <c r="N18" s="77">
        <f>N8+N14</f>
        <v>70279.850000000006</v>
      </c>
      <c r="O18" s="95">
        <f>O8+O14</f>
        <v>35886.25</v>
      </c>
      <c r="P18" s="94">
        <f>Q18-R18</f>
        <v>34393.600000000006</v>
      </c>
      <c r="Q18" s="77">
        <f>Q8+Q14</f>
        <v>70279.850000000006</v>
      </c>
      <c r="R18" s="95">
        <f>R8+R14</f>
        <v>35886.25</v>
      </c>
      <c r="S18" s="94">
        <f>T18-U18</f>
        <v>34393.600000000006</v>
      </c>
      <c r="T18" s="77">
        <f>T8+T14</f>
        <v>70279.850000000006</v>
      </c>
      <c r="U18" s="95">
        <f>U8+U14</f>
        <v>35886.25</v>
      </c>
      <c r="V18" s="94">
        <f>W18-X18</f>
        <v>34393.600000000006</v>
      </c>
      <c r="W18" s="77">
        <f>W8+W14</f>
        <v>70279.850000000006</v>
      </c>
      <c r="X18" s="95">
        <f>X8+X14</f>
        <v>35886.25</v>
      </c>
      <c r="Y18" s="94">
        <f>Z18-AA18</f>
        <v>34393.600000000006</v>
      </c>
      <c r="Z18" s="77">
        <f>Z8+Z14</f>
        <v>70279.850000000006</v>
      </c>
      <c r="AA18" s="95">
        <f>AA8+AA14</f>
        <v>35886.25</v>
      </c>
      <c r="AB18" s="94">
        <f>AC18-AD18</f>
        <v>34393.600000000006</v>
      </c>
      <c r="AC18" s="77">
        <f>AC8+AC14</f>
        <v>70279.850000000006</v>
      </c>
      <c r="AD18" s="95">
        <f>AD8+AD14</f>
        <v>35886.25</v>
      </c>
      <c r="AE18" s="94">
        <f>AF18-AG18</f>
        <v>34393.600000000006</v>
      </c>
      <c r="AF18" s="77">
        <f>AF8+AF14</f>
        <v>70279.850000000006</v>
      </c>
      <c r="AG18" s="95">
        <f>AG8+AG14</f>
        <v>35886.25</v>
      </c>
      <c r="AH18" s="94">
        <f>AI18-AJ18</f>
        <v>17196.800000000003</v>
      </c>
      <c r="AI18" s="77">
        <f>AI8+AI14</f>
        <v>35139.925000000003</v>
      </c>
      <c r="AJ18" s="95">
        <f>AJ8+AJ14</f>
        <v>17943.125</v>
      </c>
      <c r="AK18" s="94">
        <f>AL18-AM18</f>
        <v>17196.800000000003</v>
      </c>
      <c r="AL18" s="77">
        <f>AL8+AL14</f>
        <v>35139.925000000003</v>
      </c>
      <c r="AM18" s="95">
        <f>AM8+AM14</f>
        <v>17943.125</v>
      </c>
      <c r="AN18" s="96">
        <f>AO18-AP18</f>
        <v>343936</v>
      </c>
      <c r="AO18" s="97">
        <f>AO8+AO14</f>
        <v>702798.5</v>
      </c>
      <c r="AP18" s="97">
        <f>AP8+AP14</f>
        <v>358862.5</v>
      </c>
      <c r="AQ18" s="98">
        <f>AQ14+AQ8</f>
        <v>343936</v>
      </c>
      <c r="AR18" s="99">
        <f>AQ18/AO18</f>
        <v>0.48938066885458636</v>
      </c>
      <c r="AS18" s="3"/>
    </row>
    <row r="19" spans="2:45" x14ac:dyDescent="0.25"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1"/>
      <c r="AO19" s="102"/>
      <c r="AP19" s="102"/>
      <c r="AQ19" s="102"/>
      <c r="AR19" s="101"/>
      <c r="AS19" s="3"/>
    </row>
    <row r="20" spans="2:45" x14ac:dyDescent="0.25">
      <c r="M20" s="3"/>
      <c r="N20" s="3"/>
      <c r="O20" s="3"/>
      <c r="P20" s="3"/>
      <c r="Q20" s="3"/>
      <c r="R20" s="3"/>
      <c r="S20" s="3"/>
      <c r="T20" s="3"/>
      <c r="U20" s="3"/>
      <c r="AN20" s="101"/>
      <c r="AO20" s="101"/>
      <c r="AP20" s="101"/>
      <c r="AQ20" s="103"/>
      <c r="AR20" s="101"/>
      <c r="AS20" s="3"/>
    </row>
    <row r="21" spans="2:45" x14ac:dyDescent="0.25">
      <c r="M21" s="3"/>
      <c r="N21" s="3"/>
      <c r="O21" s="3"/>
      <c r="P21" s="3"/>
      <c r="Q21" s="3"/>
      <c r="R21" s="3"/>
      <c r="S21" s="3"/>
      <c r="T21" s="3"/>
      <c r="U21" s="3"/>
      <c r="AN21" s="3"/>
      <c r="AO21" s="3"/>
      <c r="AP21" s="3"/>
      <c r="AQ21" s="104"/>
      <c r="AR21" s="3"/>
      <c r="AS21" s="3"/>
    </row>
    <row r="22" spans="2:45" x14ac:dyDescent="0.25">
      <c r="C22" s="105"/>
      <c r="D22" s="3"/>
      <c r="E22" s="16"/>
      <c r="F22" s="16"/>
      <c r="G22" s="16"/>
      <c r="H22" s="16"/>
      <c r="M22" s="3"/>
      <c r="N22" s="3"/>
      <c r="O22" s="3"/>
      <c r="AN22" s="3"/>
      <c r="AO22" s="3"/>
      <c r="AP22" s="3"/>
      <c r="AQ22" s="3"/>
      <c r="AR22" s="3"/>
      <c r="AS22" s="3"/>
    </row>
    <row r="23" spans="2:45" ht="30" x14ac:dyDescent="0.25">
      <c r="B23" s="106"/>
      <c r="C23" s="107"/>
      <c r="D23" s="108" t="s">
        <v>29</v>
      </c>
      <c r="E23" s="108" t="s">
        <v>30</v>
      </c>
      <c r="F23" s="3"/>
      <c r="G23" s="3"/>
      <c r="H23" s="3"/>
      <c r="M23" s="3"/>
      <c r="N23" s="3"/>
      <c r="O23" s="3"/>
      <c r="AI23" s="29"/>
      <c r="AJ23" s="29"/>
      <c r="AO23" s="3"/>
      <c r="AP23" s="23"/>
      <c r="AQ23" s="3"/>
      <c r="AR23" s="3"/>
      <c r="AS23" s="3"/>
    </row>
    <row r="24" spans="2:45" x14ac:dyDescent="0.25">
      <c r="B24" s="109" t="s">
        <v>31</v>
      </c>
      <c r="C24" s="110" t="s">
        <v>21</v>
      </c>
      <c r="D24" s="111">
        <v>8.23</v>
      </c>
      <c r="E24" s="111">
        <v>4.6500000000000004</v>
      </c>
      <c r="F24" s="112"/>
      <c r="G24" s="112"/>
      <c r="H24" s="348" t="s">
        <v>32</v>
      </c>
      <c r="I24" s="349"/>
      <c r="J24" s="349"/>
      <c r="K24" s="350"/>
      <c r="L24" s="350"/>
      <c r="M24" s="350"/>
      <c r="N24" s="351"/>
      <c r="O24" s="352"/>
      <c r="P24" s="352"/>
      <c r="Q24" s="352"/>
      <c r="R24" s="352"/>
      <c r="S24" s="351"/>
      <c r="T24" s="350"/>
      <c r="U24" s="113"/>
      <c r="V24" s="113"/>
      <c r="Z24" s="29"/>
      <c r="AA24" s="29"/>
      <c r="AC24" s="29"/>
      <c r="AD24" s="29"/>
      <c r="AI24" s="114"/>
      <c r="AJ24" s="114"/>
      <c r="AO24" s="3"/>
      <c r="AP24" s="3"/>
      <c r="AQ24" s="3"/>
      <c r="AR24" s="3"/>
      <c r="AS24" s="3"/>
    </row>
    <row r="25" spans="2:45" x14ac:dyDescent="0.25">
      <c r="B25" s="115"/>
      <c r="C25" s="116" t="s">
        <v>22</v>
      </c>
      <c r="D25" s="111">
        <v>8.23</v>
      </c>
      <c r="E25" s="111">
        <v>4.6500000000000004</v>
      </c>
      <c r="F25" s="112"/>
      <c r="G25" s="112"/>
      <c r="H25" s="353" t="s">
        <v>33</v>
      </c>
      <c r="I25" s="351"/>
      <c r="J25" s="351"/>
      <c r="K25" s="350"/>
      <c r="L25" s="350"/>
      <c r="M25" s="350"/>
      <c r="N25" s="351"/>
      <c r="O25" s="354"/>
      <c r="P25" s="354"/>
      <c r="Q25" s="354"/>
      <c r="R25" s="354"/>
      <c r="S25" s="355"/>
      <c r="T25" s="355"/>
      <c r="U25" s="113"/>
      <c r="V25" s="113"/>
      <c r="Z25" s="114"/>
      <c r="AA25" s="114"/>
      <c r="AC25" s="117"/>
      <c r="AD25" s="117"/>
      <c r="AF25" s="29"/>
      <c r="AG25" s="29"/>
      <c r="AI25" s="118"/>
      <c r="AJ25" s="118"/>
      <c r="AK25" s="117"/>
      <c r="AL25" s="117"/>
      <c r="AQ25" s="3"/>
      <c r="AR25" s="3"/>
      <c r="AS25" s="3"/>
    </row>
    <row r="26" spans="2:45" x14ac:dyDescent="0.25">
      <c r="B26" s="115"/>
      <c r="C26" s="119" t="s">
        <v>23</v>
      </c>
      <c r="D26" s="111">
        <v>10.15</v>
      </c>
      <c r="E26" s="111">
        <v>4.6500000000000004</v>
      </c>
      <c r="F26" s="112"/>
      <c r="G26" s="120"/>
      <c r="H26" s="353" t="s">
        <v>34</v>
      </c>
      <c r="I26" s="351"/>
      <c r="J26" s="351"/>
      <c r="K26" s="350"/>
      <c r="L26" s="350"/>
      <c r="M26" s="350"/>
      <c r="N26" s="351"/>
      <c r="O26" s="351"/>
      <c r="P26" s="351"/>
      <c r="Q26" s="351"/>
      <c r="R26" s="351"/>
      <c r="S26" s="356"/>
      <c r="T26" s="356"/>
      <c r="U26" s="113"/>
      <c r="V26" s="113"/>
      <c r="Y26" s="117"/>
      <c r="Z26" s="117"/>
      <c r="AA26" s="117"/>
      <c r="AC26" s="114"/>
      <c r="AD26" s="114"/>
      <c r="AF26" s="114"/>
      <c r="AG26" s="114"/>
      <c r="AI26" s="117"/>
      <c r="AJ26" s="117"/>
      <c r="AK26" s="114"/>
      <c r="AL26" s="114"/>
      <c r="AQ26" s="3"/>
      <c r="AR26" s="3"/>
      <c r="AS26" s="3"/>
    </row>
    <row r="27" spans="2:45" x14ac:dyDescent="0.25">
      <c r="B27" s="121"/>
      <c r="C27" s="122" t="s">
        <v>24</v>
      </c>
      <c r="D27" s="111">
        <v>10.15</v>
      </c>
      <c r="E27" s="111">
        <v>4.6500000000000004</v>
      </c>
      <c r="F27" s="112"/>
      <c r="G27" s="120"/>
      <c r="H27" s="353" t="s">
        <v>35</v>
      </c>
      <c r="I27" s="351"/>
      <c r="J27" s="351"/>
      <c r="K27" s="350"/>
      <c r="L27" s="350"/>
      <c r="M27" s="350"/>
      <c r="N27" s="351"/>
      <c r="O27" s="355"/>
      <c r="P27" s="355"/>
      <c r="Q27" s="355"/>
      <c r="R27" s="355"/>
      <c r="S27" s="352"/>
      <c r="T27" s="352"/>
      <c r="U27" s="113"/>
      <c r="V27" s="113"/>
      <c r="Y27" s="114"/>
      <c r="Z27" s="114"/>
      <c r="AA27" s="114"/>
      <c r="AC27" s="118"/>
      <c r="AD27" s="118"/>
      <c r="AF27" s="118"/>
      <c r="AG27" s="118"/>
      <c r="AI27" s="114"/>
      <c r="AJ27" s="114"/>
      <c r="AK27" s="118"/>
      <c r="AL27" s="118"/>
      <c r="AQ27" s="3"/>
      <c r="AR27" s="3"/>
      <c r="AS27" s="3"/>
    </row>
    <row r="28" spans="2:45" x14ac:dyDescent="0.25">
      <c r="B28" s="106"/>
      <c r="C28" s="106"/>
      <c r="D28" s="106"/>
      <c r="E28" s="123"/>
      <c r="H28" s="351" t="s">
        <v>617</v>
      </c>
      <c r="I28" s="351"/>
      <c r="J28" s="351"/>
      <c r="K28" s="351"/>
      <c r="L28" s="351"/>
      <c r="M28" s="350"/>
      <c r="N28" s="350"/>
      <c r="O28" s="350"/>
      <c r="P28" s="351"/>
      <c r="Q28" s="356"/>
      <c r="R28" s="356"/>
      <c r="S28" s="354"/>
      <c r="T28" s="354"/>
      <c r="Y28" s="118"/>
      <c r="Z28" s="118"/>
      <c r="AA28" s="118"/>
      <c r="AC28" s="53"/>
      <c r="AD28" s="55"/>
      <c r="AF28" s="55"/>
      <c r="AG28" s="55"/>
      <c r="AI28" s="118"/>
      <c r="AJ28" s="118"/>
      <c r="AK28" s="55"/>
      <c r="AL28" s="55"/>
      <c r="AR28" s="3"/>
      <c r="AS28" s="3"/>
    </row>
    <row r="29" spans="2:45" ht="30" x14ac:dyDescent="0.25">
      <c r="B29" s="106"/>
      <c r="C29" s="124"/>
      <c r="D29" s="125" t="s">
        <v>29</v>
      </c>
      <c r="E29" s="108" t="s">
        <v>30</v>
      </c>
      <c r="F29" s="112"/>
      <c r="G29" s="112"/>
      <c r="H29" s="357" t="s">
        <v>621</v>
      </c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2:45" x14ac:dyDescent="0.25">
      <c r="B30" s="109" t="s">
        <v>26</v>
      </c>
      <c r="C30" s="110" t="s">
        <v>21</v>
      </c>
      <c r="D30" s="111">
        <v>25.5</v>
      </c>
      <c r="E30" s="111">
        <v>12.35</v>
      </c>
      <c r="F30" s="112"/>
      <c r="G30" s="112"/>
      <c r="H30" s="1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2:45" x14ac:dyDescent="0.25">
      <c r="B31" s="115"/>
      <c r="C31" s="116" t="s">
        <v>22</v>
      </c>
      <c r="D31" s="111">
        <v>25.5</v>
      </c>
      <c r="E31" s="111">
        <v>12.35</v>
      </c>
      <c r="F31" s="112"/>
      <c r="G31" s="112"/>
      <c r="H31" s="1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2:45" x14ac:dyDescent="0.25">
      <c r="B32" s="115"/>
      <c r="C32" s="119" t="s">
        <v>23</v>
      </c>
      <c r="D32" s="111">
        <v>27.3</v>
      </c>
      <c r="E32" s="111">
        <v>12.35</v>
      </c>
      <c r="F32" s="112"/>
      <c r="G32" s="112"/>
      <c r="H32" s="1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5" x14ac:dyDescent="0.25">
      <c r="B33" s="121"/>
      <c r="C33" s="122" t="s">
        <v>24</v>
      </c>
      <c r="D33" s="111">
        <v>27.3</v>
      </c>
      <c r="E33" s="111">
        <v>12.35</v>
      </c>
      <c r="F33" s="112"/>
      <c r="G33" s="112"/>
      <c r="H33" s="1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2:45" x14ac:dyDescent="0.25">
      <c r="C34" s="71"/>
      <c r="D34" s="126"/>
      <c r="E34" s="126"/>
      <c r="F34" s="112"/>
      <c r="G34" s="112"/>
      <c r="H34" s="1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2:45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x14ac:dyDescent="0.25">
      <c r="C36" s="127"/>
      <c r="D36" s="20"/>
      <c r="E36" s="20"/>
      <c r="F36" s="3"/>
      <c r="G36" s="12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2:45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2:45" x14ac:dyDescent="0.2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100"/>
    </row>
    <row r="39" spans="2:45" x14ac:dyDescent="0.2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71"/>
      <c r="AO39" s="71"/>
      <c r="AP39" s="71"/>
      <c r="AQ39" s="71"/>
    </row>
    <row r="40" spans="2:45" x14ac:dyDescent="0.25">
      <c r="C40" s="129"/>
      <c r="D40" s="130"/>
      <c r="E40" s="58"/>
      <c r="F40" s="58"/>
      <c r="G40" s="130"/>
      <c r="H40" s="58"/>
      <c r="I40" s="58"/>
      <c r="J40" s="130"/>
      <c r="K40" s="58"/>
      <c r="L40" s="58"/>
      <c r="M40" s="130"/>
      <c r="N40" s="58"/>
      <c r="O40" s="58"/>
      <c r="P40" s="130"/>
      <c r="Q40" s="58"/>
      <c r="R40" s="58"/>
      <c r="S40" s="130"/>
      <c r="T40" s="58"/>
      <c r="U40" s="58"/>
      <c r="V40" s="130"/>
      <c r="W40" s="58"/>
      <c r="X40" s="58"/>
      <c r="Y40" s="130"/>
      <c r="Z40" s="58"/>
      <c r="AA40" s="58"/>
      <c r="AB40" s="130"/>
      <c r="AC40" s="58"/>
      <c r="AD40" s="58"/>
      <c r="AE40" s="130"/>
      <c r="AF40" s="58"/>
      <c r="AG40" s="58"/>
      <c r="AH40" s="130"/>
      <c r="AI40" s="58"/>
      <c r="AJ40" s="58"/>
      <c r="AK40" s="130"/>
      <c r="AL40" s="58"/>
      <c r="AM40" s="58"/>
      <c r="AN40" s="58"/>
      <c r="AO40" s="58"/>
      <c r="AP40" s="58"/>
      <c r="AQ40" s="58"/>
    </row>
    <row r="42" spans="2:45" x14ac:dyDescent="0.25">
      <c r="C42" s="127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0"/>
      <c r="AS42" s="20"/>
    </row>
    <row r="43" spans="2:45" x14ac:dyDescent="0.25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0"/>
      <c r="AS43" s="20"/>
    </row>
    <row r="44" spans="2:45" x14ac:dyDescent="0.25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0"/>
      <c r="AS44" s="20"/>
    </row>
    <row r="45" spans="2:45" x14ac:dyDescent="0.25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29"/>
      <c r="AO45" s="29"/>
      <c r="AP45" s="29"/>
      <c r="AQ45" s="29"/>
      <c r="AR45" s="20"/>
      <c r="AS45" s="20"/>
    </row>
    <row r="46" spans="2:45" x14ac:dyDescent="0.25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0"/>
      <c r="AS46" s="20"/>
    </row>
    <row r="47" spans="2:45" x14ac:dyDescent="0.25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0"/>
      <c r="AS47" s="20"/>
    </row>
    <row r="48" spans="2:45" x14ac:dyDescent="0.25">
      <c r="C48" s="129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20"/>
      <c r="AS48" s="20"/>
    </row>
    <row r="49" spans="4:43" x14ac:dyDescent="0.25"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4:43" x14ac:dyDescent="0.25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4:43" x14ac:dyDescent="0.25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4:43" x14ac:dyDescent="0.25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</sheetData>
  <sheetProtection algorithmName="SHA-512" hashValue="P21bQInWQNx7i2RR7fWPc6AKOtAsZk667AheFuOy0GYIZgOKl57ifexjXHU4AW+jp/3Gh0Dv3amnmZ5R3HKTvA==" saltValue="L/o2buww2SPQbkBxOmeh9Q==" spinCount="100000" sheet="1" formatCells="0" formatColumns="0" formatRows="0" autoFilter="0" pivotTables="0"/>
  <mergeCells count="14">
    <mergeCell ref="P1:R1"/>
    <mergeCell ref="B1:C1"/>
    <mergeCell ref="D1:F1"/>
    <mergeCell ref="G1:I1"/>
    <mergeCell ref="J1:L1"/>
    <mergeCell ref="M1:O1"/>
    <mergeCell ref="AK1:AM1"/>
    <mergeCell ref="AN1:AP1"/>
    <mergeCell ref="S1:U1"/>
    <mergeCell ref="V1:X1"/>
    <mergeCell ref="Y1:AA1"/>
    <mergeCell ref="AB1:AD1"/>
    <mergeCell ref="AE1:AG1"/>
    <mergeCell ref="AH1:A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7C6F-0E27-4DC9-9384-122BE28C18FD}">
  <dimension ref="A1:X172"/>
  <sheetViews>
    <sheetView workbookViewId="0">
      <selection activeCell="D103" sqref="D103"/>
    </sheetView>
  </sheetViews>
  <sheetFormatPr defaultRowHeight="15" x14ac:dyDescent="0.25"/>
  <cols>
    <col min="1" max="1" width="9" style="131" customWidth="1"/>
    <col min="2" max="2" width="96.7109375" style="131" customWidth="1"/>
    <col min="3" max="3" width="76.42578125" style="131" customWidth="1"/>
    <col min="4" max="4" width="15.28515625" style="131" customWidth="1"/>
    <col min="5" max="5" width="16.85546875" style="131" customWidth="1"/>
    <col min="6" max="6" width="16.28515625" style="131" customWidth="1"/>
    <col min="7" max="7" width="17" style="131" customWidth="1"/>
    <col min="8" max="8" width="14.5703125" style="131" customWidth="1"/>
    <col min="9" max="9" width="15.85546875" style="131" customWidth="1"/>
    <col min="10" max="10" width="16.85546875" style="131" customWidth="1"/>
    <col min="11" max="11" width="17.28515625" style="131" customWidth="1"/>
    <col min="12" max="12" width="16.5703125" style="131" customWidth="1"/>
    <col min="13" max="13" width="16" style="131" customWidth="1"/>
    <col min="14" max="14" width="15.42578125" style="131" customWidth="1"/>
    <col min="15" max="15" width="17.28515625" style="131" customWidth="1"/>
    <col min="16" max="17" width="18.5703125" style="131" customWidth="1"/>
    <col min="18" max="18" width="19" style="131" customWidth="1"/>
    <col min="19" max="19" width="19.42578125" style="131" customWidth="1"/>
    <col min="20" max="20" width="20.140625" style="131" customWidth="1"/>
    <col min="21" max="21" width="17.5703125" style="139" customWidth="1"/>
    <col min="22" max="24" width="45.42578125" style="131"/>
  </cols>
  <sheetData>
    <row r="1" spans="1:24" ht="23.25" x14ac:dyDescent="0.35">
      <c r="B1" s="132" t="s">
        <v>36</v>
      </c>
      <c r="C1" s="132" t="s">
        <v>37</v>
      </c>
      <c r="D1" s="133" t="s">
        <v>38</v>
      </c>
      <c r="E1" s="133" t="s">
        <v>39</v>
      </c>
      <c r="F1" s="133" t="s">
        <v>40</v>
      </c>
      <c r="G1" s="133" t="s">
        <v>41</v>
      </c>
      <c r="H1" s="133" t="s">
        <v>42</v>
      </c>
      <c r="I1" s="133" t="s">
        <v>43</v>
      </c>
      <c r="J1" s="133" t="s">
        <v>44</v>
      </c>
      <c r="K1" s="133" t="s">
        <v>45</v>
      </c>
      <c r="L1" s="133" t="s">
        <v>46</v>
      </c>
      <c r="M1" s="133" t="s">
        <v>47</v>
      </c>
      <c r="N1" s="133" t="s">
        <v>48</v>
      </c>
      <c r="O1" s="133" t="s">
        <v>49</v>
      </c>
      <c r="P1" s="133" t="s">
        <v>50</v>
      </c>
      <c r="Q1" s="133" t="s">
        <v>51</v>
      </c>
      <c r="R1" s="133" t="s">
        <v>52</v>
      </c>
      <c r="S1" s="133" t="s">
        <v>53</v>
      </c>
      <c r="T1" s="133" t="s">
        <v>54</v>
      </c>
      <c r="U1" s="134"/>
    </row>
    <row r="2" spans="1:24" x14ac:dyDescent="0.25">
      <c r="B2" s="135" t="s">
        <v>55</v>
      </c>
      <c r="C2" s="135" t="s">
        <v>56</v>
      </c>
      <c r="D2" s="136">
        <f>'Бюджет продаж'!E8</f>
        <v>16001.800000000001</v>
      </c>
      <c r="E2" s="136">
        <f>'Бюджет продаж'!H8</f>
        <v>16001.800000000001</v>
      </c>
      <c r="F2" s="136">
        <f>'Бюджет продаж'!K8</f>
        <v>32003.600000000002</v>
      </c>
      <c r="G2" s="136">
        <f>'Бюджет продаж'!N8</f>
        <v>32003.600000000002</v>
      </c>
      <c r="H2" s="136">
        <f>'Бюджет продаж'!Q8</f>
        <v>32003.600000000002</v>
      </c>
      <c r="I2" s="136">
        <f>'Бюджет продаж'!T8</f>
        <v>32003.600000000002</v>
      </c>
      <c r="J2" s="136">
        <f>'Бюджет продаж'!W8</f>
        <v>32003.600000000002</v>
      </c>
      <c r="K2" s="136">
        <f>'Бюджет продаж'!Z8</f>
        <v>32003.600000000002</v>
      </c>
      <c r="L2" s="136">
        <f>'Бюджет продаж'!AC8</f>
        <v>32003.600000000002</v>
      </c>
      <c r="M2" s="136">
        <f>'Бюджет продаж'!AF8</f>
        <v>32003.600000000002</v>
      </c>
      <c r="N2" s="136">
        <f>'Бюджет продаж'!AI8</f>
        <v>16001.800000000001</v>
      </c>
      <c r="O2" s="136">
        <f>'Бюджет продаж'!AL8</f>
        <v>16001.800000000001</v>
      </c>
      <c r="P2" s="137">
        <f>SUM(D2:F2)</f>
        <v>64007.200000000004</v>
      </c>
      <c r="Q2" s="137">
        <f t="shared" ref="Q2:Q4" si="0">SUM(G2:I2)</f>
        <v>96010.8</v>
      </c>
      <c r="R2" s="137">
        <f>SUM(J2:L2)</f>
        <v>96010.8</v>
      </c>
      <c r="S2" s="137">
        <f>SUM(M2:O2)</f>
        <v>64007.200000000004</v>
      </c>
      <c r="T2" s="138">
        <f t="shared" ref="T2:T4" si="1">SUM(D2:O2)</f>
        <v>320036</v>
      </c>
    </row>
    <row r="3" spans="1:24" x14ac:dyDescent="0.25">
      <c r="B3" s="140" t="s">
        <v>57</v>
      </c>
      <c r="C3" s="140" t="s">
        <v>58</v>
      </c>
      <c r="D3" s="136">
        <f>'Бюджет продаж'!E14</f>
        <v>19138.125</v>
      </c>
      <c r="E3" s="136">
        <f>'Бюджет продаж'!H14</f>
        <v>19138.125</v>
      </c>
      <c r="F3" s="136">
        <f>'Бюджет продаж'!K14</f>
        <v>38276.25</v>
      </c>
      <c r="G3" s="136">
        <f>'Бюджет продаж'!N14</f>
        <v>38276.25</v>
      </c>
      <c r="H3" s="136">
        <f>'Бюджет продаж'!Q14</f>
        <v>38276.25</v>
      </c>
      <c r="I3" s="136">
        <f>'Бюджет продаж'!T14</f>
        <v>38276.25</v>
      </c>
      <c r="J3" s="136">
        <f>'Бюджет продаж'!W14</f>
        <v>38276.25</v>
      </c>
      <c r="K3" s="136">
        <f>'Бюджет продаж'!Z14</f>
        <v>38276.25</v>
      </c>
      <c r="L3" s="136">
        <f>'Бюджет продаж'!AC14</f>
        <v>38276.25</v>
      </c>
      <c r="M3" s="136">
        <f>'Бюджет продаж'!AF14</f>
        <v>38276.25</v>
      </c>
      <c r="N3" s="136">
        <f>'Бюджет продаж'!AI14</f>
        <v>19138.125</v>
      </c>
      <c r="O3" s="136">
        <f>'Бюджет продаж'!AL14</f>
        <v>19138.125</v>
      </c>
      <c r="P3" s="137">
        <f>SUM(D3:F3)</f>
        <v>76552.5</v>
      </c>
      <c r="Q3" s="137">
        <f t="shared" si="0"/>
        <v>114828.75</v>
      </c>
      <c r="R3" s="137">
        <f>SUM(J3:L3)</f>
        <v>114828.75</v>
      </c>
      <c r="S3" s="137">
        <f>SUM(M3:O3)</f>
        <v>76552.5</v>
      </c>
      <c r="T3" s="138">
        <f t="shared" si="1"/>
        <v>382762.5</v>
      </c>
    </row>
    <row r="4" spans="1:24" x14ac:dyDescent="0.25">
      <c r="A4" s="141"/>
      <c r="B4" s="142" t="s">
        <v>59</v>
      </c>
      <c r="C4" s="142" t="s">
        <v>60</v>
      </c>
      <c r="D4" s="143">
        <f>SUM(D2:D3)</f>
        <v>35139.925000000003</v>
      </c>
      <c r="E4" s="143">
        <f t="shared" ref="E4:O4" si="2">SUM(E2:E3)</f>
        <v>35139.925000000003</v>
      </c>
      <c r="F4" s="143">
        <f t="shared" si="2"/>
        <v>70279.850000000006</v>
      </c>
      <c r="G4" s="143">
        <f t="shared" si="2"/>
        <v>70279.850000000006</v>
      </c>
      <c r="H4" s="143">
        <f t="shared" si="2"/>
        <v>70279.850000000006</v>
      </c>
      <c r="I4" s="143">
        <f t="shared" si="2"/>
        <v>70279.850000000006</v>
      </c>
      <c r="J4" s="143">
        <f t="shared" si="2"/>
        <v>70279.850000000006</v>
      </c>
      <c r="K4" s="143">
        <f t="shared" si="2"/>
        <v>70279.850000000006</v>
      </c>
      <c r="L4" s="143">
        <f t="shared" si="2"/>
        <v>70279.850000000006</v>
      </c>
      <c r="M4" s="143">
        <f t="shared" si="2"/>
        <v>70279.850000000006</v>
      </c>
      <c r="N4" s="143">
        <f t="shared" si="2"/>
        <v>35139.925000000003</v>
      </c>
      <c r="O4" s="143">
        <f t="shared" si="2"/>
        <v>35139.925000000003</v>
      </c>
      <c r="P4" s="144">
        <f t="shared" ref="P4" si="3">SUM(D4:F4)</f>
        <v>140559.70000000001</v>
      </c>
      <c r="Q4" s="144">
        <f t="shared" si="0"/>
        <v>210839.55000000002</v>
      </c>
      <c r="R4" s="144">
        <f t="shared" ref="R4" si="4">SUM(J4:L4)</f>
        <v>210839.55000000002</v>
      </c>
      <c r="S4" s="144">
        <f t="shared" ref="S4" si="5">SUM(M4:O4)</f>
        <v>140559.70000000001</v>
      </c>
      <c r="T4" s="138">
        <f t="shared" si="1"/>
        <v>702798.5</v>
      </c>
      <c r="U4" s="145"/>
      <c r="V4" s="141"/>
      <c r="W4" s="141"/>
      <c r="X4" s="141"/>
    </row>
    <row r="5" spans="1:24" ht="30" x14ac:dyDescent="0.25">
      <c r="B5" s="146" t="s">
        <v>61</v>
      </c>
      <c r="C5" s="146" t="s">
        <v>62</v>
      </c>
      <c r="D5" s="147" t="s">
        <v>63</v>
      </c>
      <c r="E5" s="147" t="s">
        <v>64</v>
      </c>
      <c r="F5" s="147" t="s">
        <v>65</v>
      </c>
      <c r="G5" s="147" t="s">
        <v>66</v>
      </c>
      <c r="H5" s="147" t="s">
        <v>67</v>
      </c>
      <c r="I5" s="147" t="s">
        <v>68</v>
      </c>
      <c r="J5" s="147" t="s">
        <v>69</v>
      </c>
      <c r="K5" s="147" t="s">
        <v>70</v>
      </c>
      <c r="L5" s="147" t="s">
        <v>71</v>
      </c>
      <c r="M5" s="147" t="s">
        <v>72</v>
      </c>
      <c r="N5" s="147" t="s">
        <v>73</v>
      </c>
      <c r="O5" s="147" t="s">
        <v>74</v>
      </c>
      <c r="P5" s="147" t="s">
        <v>75</v>
      </c>
      <c r="Q5" s="147" t="s">
        <v>76</v>
      </c>
      <c r="R5" s="147" t="s">
        <v>77</v>
      </c>
      <c r="S5" s="147" t="s">
        <v>78</v>
      </c>
      <c r="T5" s="148" t="s">
        <v>79</v>
      </c>
      <c r="U5" s="149"/>
    </row>
    <row r="6" spans="1:24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1"/>
      <c r="V6" s="150"/>
      <c r="W6" s="150"/>
      <c r="X6" s="150"/>
    </row>
    <row r="7" spans="1:24" x14ac:dyDescent="0.25">
      <c r="B7" s="152" t="s">
        <v>80</v>
      </c>
      <c r="C7" s="152" t="s">
        <v>81</v>
      </c>
      <c r="D7" s="153">
        <f>D8+D10</f>
        <v>35139.925000000003</v>
      </c>
      <c r="E7" s="153">
        <f t="shared" ref="E7:T7" si="6">E8+E10</f>
        <v>35139.925000000003</v>
      </c>
      <c r="F7" s="153">
        <f t="shared" si="6"/>
        <v>70279.850000000006</v>
      </c>
      <c r="G7" s="153">
        <f t="shared" si="6"/>
        <v>70279.850000000006</v>
      </c>
      <c r="H7" s="153">
        <f t="shared" si="6"/>
        <v>70279.850000000006</v>
      </c>
      <c r="I7" s="153">
        <f t="shared" si="6"/>
        <v>70279.850000000006</v>
      </c>
      <c r="J7" s="153">
        <f t="shared" si="6"/>
        <v>70279.850000000006</v>
      </c>
      <c r="K7" s="153">
        <f t="shared" si="6"/>
        <v>70279.850000000006</v>
      </c>
      <c r="L7" s="153">
        <f t="shared" si="6"/>
        <v>70279.850000000006</v>
      </c>
      <c r="M7" s="153">
        <f t="shared" si="6"/>
        <v>70279.850000000006</v>
      </c>
      <c r="N7" s="153">
        <f t="shared" si="6"/>
        <v>35139.925000000003</v>
      </c>
      <c r="O7" s="153">
        <f t="shared" si="6"/>
        <v>35139.925000000003</v>
      </c>
      <c r="P7" s="153">
        <f t="shared" si="6"/>
        <v>140559.70000000001</v>
      </c>
      <c r="Q7" s="153">
        <f t="shared" si="6"/>
        <v>210839.55000000002</v>
      </c>
      <c r="R7" s="153">
        <f t="shared" si="6"/>
        <v>210839.55000000002</v>
      </c>
      <c r="S7" s="153">
        <f t="shared" si="6"/>
        <v>140559.70000000001</v>
      </c>
      <c r="T7" s="153">
        <f t="shared" si="6"/>
        <v>702798.5</v>
      </c>
      <c r="U7" s="154">
        <v>1</v>
      </c>
    </row>
    <row r="8" spans="1:24" x14ac:dyDescent="0.25">
      <c r="B8" s="155" t="s">
        <v>82</v>
      </c>
      <c r="C8" s="155" t="s">
        <v>83</v>
      </c>
      <c r="D8" s="156">
        <f>SUM(D9:D9)</f>
        <v>35139.925000000003</v>
      </c>
      <c r="E8" s="156">
        <f t="shared" ref="E8:S8" si="7">SUM(E9:E9)</f>
        <v>35139.925000000003</v>
      </c>
      <c r="F8" s="156">
        <f t="shared" si="7"/>
        <v>70279.850000000006</v>
      </c>
      <c r="G8" s="156">
        <f t="shared" si="7"/>
        <v>70279.850000000006</v>
      </c>
      <c r="H8" s="156">
        <f t="shared" si="7"/>
        <v>70279.850000000006</v>
      </c>
      <c r="I8" s="156">
        <f t="shared" si="7"/>
        <v>70279.850000000006</v>
      </c>
      <c r="J8" s="156">
        <f t="shared" si="7"/>
        <v>70279.850000000006</v>
      </c>
      <c r="K8" s="156">
        <f t="shared" si="7"/>
        <v>70279.850000000006</v>
      </c>
      <c r="L8" s="156">
        <f t="shared" si="7"/>
        <v>70279.850000000006</v>
      </c>
      <c r="M8" s="156">
        <f t="shared" si="7"/>
        <v>70279.850000000006</v>
      </c>
      <c r="N8" s="156">
        <f t="shared" si="7"/>
        <v>35139.925000000003</v>
      </c>
      <c r="O8" s="156">
        <f t="shared" si="7"/>
        <v>35139.925000000003</v>
      </c>
      <c r="P8" s="156">
        <f t="shared" si="7"/>
        <v>140559.70000000001</v>
      </c>
      <c r="Q8" s="156">
        <f>SUM(Q9:Q9)</f>
        <v>210839.55000000002</v>
      </c>
      <c r="R8" s="156">
        <f t="shared" si="7"/>
        <v>210839.55000000002</v>
      </c>
      <c r="S8" s="156">
        <f t="shared" si="7"/>
        <v>140559.70000000001</v>
      </c>
      <c r="T8" s="156">
        <f>SUM(T9:T9)</f>
        <v>702798.5</v>
      </c>
      <c r="U8" s="157">
        <f>T8/$T$7</f>
        <v>1</v>
      </c>
    </row>
    <row r="9" spans="1:24" x14ac:dyDescent="0.25">
      <c r="B9" s="158" t="s">
        <v>84</v>
      </c>
      <c r="C9" s="158" t="s">
        <v>85</v>
      </c>
      <c r="D9" s="159">
        <f t="shared" ref="D9:O9" si="8">D4</f>
        <v>35139.925000000003</v>
      </c>
      <c r="E9" s="159">
        <f t="shared" si="8"/>
        <v>35139.925000000003</v>
      </c>
      <c r="F9" s="159">
        <f t="shared" si="8"/>
        <v>70279.850000000006</v>
      </c>
      <c r="G9" s="159">
        <f t="shared" si="8"/>
        <v>70279.850000000006</v>
      </c>
      <c r="H9" s="159">
        <f t="shared" si="8"/>
        <v>70279.850000000006</v>
      </c>
      <c r="I9" s="159">
        <f t="shared" si="8"/>
        <v>70279.850000000006</v>
      </c>
      <c r="J9" s="159">
        <f t="shared" si="8"/>
        <v>70279.850000000006</v>
      </c>
      <c r="K9" s="159">
        <f t="shared" si="8"/>
        <v>70279.850000000006</v>
      </c>
      <c r="L9" s="159">
        <f t="shared" si="8"/>
        <v>70279.850000000006</v>
      </c>
      <c r="M9" s="159">
        <f t="shared" si="8"/>
        <v>70279.850000000006</v>
      </c>
      <c r="N9" s="159">
        <f t="shared" si="8"/>
        <v>35139.925000000003</v>
      </c>
      <c r="O9" s="159">
        <f t="shared" si="8"/>
        <v>35139.925000000003</v>
      </c>
      <c r="P9" s="144">
        <f t="shared" ref="P9" si="9">SUM(D9:F9)</f>
        <v>140559.70000000001</v>
      </c>
      <c r="Q9" s="144">
        <f t="shared" ref="Q9" si="10">SUM(G9:I9)</f>
        <v>210839.55000000002</v>
      </c>
      <c r="R9" s="144">
        <f t="shared" ref="R9" si="11">SUM(J9:L9)</f>
        <v>210839.55000000002</v>
      </c>
      <c r="S9" s="144">
        <f t="shared" ref="S9" si="12">SUM(M9:O9)</f>
        <v>140559.70000000001</v>
      </c>
      <c r="T9" s="160">
        <f>SUM(D9:O9)</f>
        <v>702798.5</v>
      </c>
      <c r="U9" s="161"/>
    </row>
    <row r="10" spans="1:24" x14ac:dyDescent="0.25">
      <c r="B10" s="162" t="s">
        <v>86</v>
      </c>
      <c r="C10" s="162" t="s">
        <v>87</v>
      </c>
      <c r="D10" s="163">
        <f>SUM(D11:D13)</f>
        <v>0</v>
      </c>
      <c r="E10" s="163">
        <f t="shared" ref="E10:T10" si="13">SUM(E11:E13)</f>
        <v>0</v>
      </c>
      <c r="F10" s="163">
        <f t="shared" si="13"/>
        <v>0</v>
      </c>
      <c r="G10" s="163">
        <f t="shared" si="13"/>
        <v>0</v>
      </c>
      <c r="H10" s="163">
        <f t="shared" si="13"/>
        <v>0</v>
      </c>
      <c r="I10" s="163">
        <f t="shared" si="13"/>
        <v>0</v>
      </c>
      <c r="J10" s="163">
        <f t="shared" si="13"/>
        <v>0</v>
      </c>
      <c r="K10" s="163">
        <f t="shared" si="13"/>
        <v>0</v>
      </c>
      <c r="L10" s="163">
        <f t="shared" si="13"/>
        <v>0</v>
      </c>
      <c r="M10" s="163">
        <f t="shared" si="13"/>
        <v>0</v>
      </c>
      <c r="N10" s="163">
        <f t="shared" si="13"/>
        <v>0</v>
      </c>
      <c r="O10" s="163">
        <f t="shared" si="13"/>
        <v>0</v>
      </c>
      <c r="P10" s="163">
        <f t="shared" si="13"/>
        <v>0</v>
      </c>
      <c r="Q10" s="163">
        <f t="shared" si="13"/>
        <v>0</v>
      </c>
      <c r="R10" s="163">
        <f t="shared" si="13"/>
        <v>0</v>
      </c>
      <c r="S10" s="163">
        <f t="shared" si="13"/>
        <v>0</v>
      </c>
      <c r="T10" s="163">
        <f t="shared" si="13"/>
        <v>0</v>
      </c>
      <c r="U10" s="164">
        <f>T10/$T$7</f>
        <v>0</v>
      </c>
    </row>
    <row r="11" spans="1:24" x14ac:dyDescent="0.25">
      <c r="B11" s="158" t="s">
        <v>88</v>
      </c>
      <c r="C11" s="158" t="s">
        <v>89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37">
        <f>SUM(D11:F11)</f>
        <v>0</v>
      </c>
      <c r="Q11" s="137">
        <f>SUM(G11:I11)</f>
        <v>0</v>
      </c>
      <c r="R11" s="137">
        <f>SUM(J11:L11)</f>
        <v>0</v>
      </c>
      <c r="S11" s="137">
        <f>SUM(M11:O11)</f>
        <v>0</v>
      </c>
      <c r="T11" s="160">
        <f>SUM(D11:O11)</f>
        <v>0</v>
      </c>
      <c r="U11" s="161"/>
    </row>
    <row r="12" spans="1:24" x14ac:dyDescent="0.25">
      <c r="B12" s="166" t="s">
        <v>90</v>
      </c>
      <c r="C12" s="166" t="s">
        <v>91</v>
      </c>
      <c r="D12" s="167">
        <v>0</v>
      </c>
      <c r="E12" s="168">
        <f>-IF(D162&gt;0,0,D162)</f>
        <v>0</v>
      </c>
      <c r="F12" s="168">
        <f t="shared" ref="F12:O12" si="14">-IF(E162&gt;0,0,E162)</f>
        <v>0</v>
      </c>
      <c r="G12" s="168">
        <f t="shared" si="14"/>
        <v>0</v>
      </c>
      <c r="H12" s="168">
        <f t="shared" si="14"/>
        <v>0</v>
      </c>
      <c r="I12" s="168">
        <f t="shared" si="14"/>
        <v>0</v>
      </c>
      <c r="J12" s="168">
        <f t="shared" si="14"/>
        <v>0</v>
      </c>
      <c r="K12" s="168">
        <f t="shared" si="14"/>
        <v>0</v>
      </c>
      <c r="L12" s="168">
        <f t="shared" si="14"/>
        <v>0</v>
      </c>
      <c r="M12" s="168">
        <f t="shared" si="14"/>
        <v>0</v>
      </c>
      <c r="N12" s="168">
        <f t="shared" si="14"/>
        <v>0</v>
      </c>
      <c r="O12" s="168">
        <f t="shared" si="14"/>
        <v>0</v>
      </c>
      <c r="P12" s="169">
        <f t="shared" ref="P12:P13" si="15">SUM(D12:F12)</f>
        <v>0</v>
      </c>
      <c r="Q12" s="169">
        <f t="shared" ref="Q12:Q13" si="16">SUM(G12:I12)</f>
        <v>0</v>
      </c>
      <c r="R12" s="169">
        <f t="shared" ref="R12:R13" si="17">SUM(J12:L12)</f>
        <v>0</v>
      </c>
      <c r="S12" s="169">
        <f t="shared" ref="S12:S13" si="18">SUM(M12:O12)</f>
        <v>0</v>
      </c>
      <c r="T12" s="170">
        <f t="shared" ref="T12:T13" si="19">SUM(D12:O12)</f>
        <v>0</v>
      </c>
      <c r="U12" s="171"/>
    </row>
    <row r="13" spans="1:24" x14ac:dyDescent="0.25">
      <c r="B13" s="158" t="s">
        <v>92</v>
      </c>
      <c r="C13" s="158" t="s">
        <v>93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37">
        <f t="shared" si="15"/>
        <v>0</v>
      </c>
      <c r="Q13" s="137">
        <f t="shared" si="16"/>
        <v>0</v>
      </c>
      <c r="R13" s="137">
        <f t="shared" si="17"/>
        <v>0</v>
      </c>
      <c r="S13" s="137">
        <f t="shared" si="18"/>
        <v>0</v>
      </c>
      <c r="T13" s="160">
        <f t="shared" si="19"/>
        <v>0</v>
      </c>
      <c r="U13" s="161"/>
    </row>
    <row r="14" spans="1:24" x14ac:dyDescent="0.25">
      <c r="B14" s="152" t="s">
        <v>94</v>
      </c>
      <c r="C14" s="152" t="s">
        <v>95</v>
      </c>
      <c r="D14" s="153">
        <f>SUM(D15,D28)</f>
        <v>0</v>
      </c>
      <c r="E14" s="153">
        <f t="shared" ref="E14:T14" si="20">SUM(E15,E28)</f>
        <v>8433.5820000000003</v>
      </c>
      <c r="F14" s="153">
        <f t="shared" si="20"/>
        <v>8433.5820000000003</v>
      </c>
      <c r="G14" s="153">
        <f t="shared" si="20"/>
        <v>16867.164000000001</v>
      </c>
      <c r="H14" s="153">
        <f t="shared" si="20"/>
        <v>16867.164000000001</v>
      </c>
      <c r="I14" s="153">
        <f t="shared" si="20"/>
        <v>16867.164000000001</v>
      </c>
      <c r="J14" s="153">
        <f t="shared" si="20"/>
        <v>16867.164000000001</v>
      </c>
      <c r="K14" s="153">
        <f t="shared" si="20"/>
        <v>16867.164000000001</v>
      </c>
      <c r="L14" s="153">
        <f t="shared" si="20"/>
        <v>16867.164000000001</v>
      </c>
      <c r="M14" s="153">
        <f t="shared" si="20"/>
        <v>16867.164000000001</v>
      </c>
      <c r="N14" s="153">
        <f t="shared" si="20"/>
        <v>16867.164000000001</v>
      </c>
      <c r="O14" s="153">
        <f t="shared" si="20"/>
        <v>8433.5820000000003</v>
      </c>
      <c r="P14" s="153">
        <f t="shared" si="20"/>
        <v>16867.164000000001</v>
      </c>
      <c r="Q14" s="153">
        <f t="shared" si="20"/>
        <v>50601.491999999998</v>
      </c>
      <c r="R14" s="153">
        <f t="shared" si="20"/>
        <v>50601.491999999998</v>
      </c>
      <c r="S14" s="153">
        <f t="shared" si="20"/>
        <v>42167.91</v>
      </c>
      <c r="T14" s="153">
        <f t="shared" si="20"/>
        <v>160238.05799999999</v>
      </c>
      <c r="U14" s="172">
        <v>1</v>
      </c>
    </row>
    <row r="15" spans="1:24" x14ac:dyDescent="0.25">
      <c r="B15" s="173" t="s">
        <v>96</v>
      </c>
      <c r="C15" s="173" t="s">
        <v>97</v>
      </c>
      <c r="D15" s="174">
        <f t="shared" ref="D15:T15" si="21">SUM(D16:D27)</f>
        <v>0</v>
      </c>
      <c r="E15" s="174">
        <f t="shared" si="21"/>
        <v>0</v>
      </c>
      <c r="F15" s="174">
        <f t="shared" si="21"/>
        <v>0</v>
      </c>
      <c r="G15" s="174">
        <f t="shared" si="21"/>
        <v>0</v>
      </c>
      <c r="H15" s="174">
        <f t="shared" si="21"/>
        <v>0</v>
      </c>
      <c r="I15" s="174">
        <f t="shared" si="21"/>
        <v>0</v>
      </c>
      <c r="J15" s="174">
        <f t="shared" si="21"/>
        <v>0</v>
      </c>
      <c r="K15" s="174">
        <f t="shared" si="21"/>
        <v>0</v>
      </c>
      <c r="L15" s="174">
        <f t="shared" si="21"/>
        <v>0</v>
      </c>
      <c r="M15" s="174">
        <f t="shared" si="21"/>
        <v>0</v>
      </c>
      <c r="N15" s="174">
        <f t="shared" si="21"/>
        <v>0</v>
      </c>
      <c r="O15" s="174">
        <f t="shared" si="21"/>
        <v>0</v>
      </c>
      <c r="P15" s="174">
        <f t="shared" si="21"/>
        <v>0</v>
      </c>
      <c r="Q15" s="174">
        <f t="shared" si="21"/>
        <v>0</v>
      </c>
      <c r="R15" s="174">
        <f t="shared" si="21"/>
        <v>0</v>
      </c>
      <c r="S15" s="174">
        <f t="shared" si="21"/>
        <v>0</v>
      </c>
      <c r="T15" s="174">
        <f t="shared" si="21"/>
        <v>0</v>
      </c>
      <c r="U15" s="175">
        <f>T15/$T$14</f>
        <v>0</v>
      </c>
    </row>
    <row r="16" spans="1:24" x14ac:dyDescent="0.25">
      <c r="B16" s="158" t="s">
        <v>98</v>
      </c>
      <c r="C16" s="158" t="s">
        <v>99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5">
        <v>0</v>
      </c>
      <c r="P16" s="137">
        <f t="shared" ref="P16:P27" si="22">SUM(D16:F16)</f>
        <v>0</v>
      </c>
      <c r="Q16" s="137">
        <f t="shared" ref="Q16:Q27" si="23">SUM(G16:I16)</f>
        <v>0</v>
      </c>
      <c r="R16" s="137">
        <f t="shared" ref="R16:R27" si="24">SUM(J16:L16)</f>
        <v>0</v>
      </c>
      <c r="S16" s="137">
        <f t="shared" ref="S16:S27" si="25">SUM(M16:O16)</f>
        <v>0</v>
      </c>
      <c r="T16" s="160">
        <f t="shared" ref="T16:T27" si="26">SUM(D16:O16)</f>
        <v>0</v>
      </c>
      <c r="U16" s="161"/>
    </row>
    <row r="17" spans="2:21" x14ac:dyDescent="0.25">
      <c r="B17" s="158" t="s">
        <v>100</v>
      </c>
      <c r="C17" s="158" t="s">
        <v>101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37">
        <f t="shared" si="22"/>
        <v>0</v>
      </c>
      <c r="Q17" s="137">
        <f t="shared" si="23"/>
        <v>0</v>
      </c>
      <c r="R17" s="137">
        <f t="shared" si="24"/>
        <v>0</v>
      </c>
      <c r="S17" s="137">
        <f t="shared" si="25"/>
        <v>0</v>
      </c>
      <c r="T17" s="160">
        <f t="shared" si="26"/>
        <v>0</v>
      </c>
      <c r="U17" s="161"/>
    </row>
    <row r="18" spans="2:21" x14ac:dyDescent="0.25">
      <c r="B18" s="158" t="s">
        <v>102</v>
      </c>
      <c r="C18" s="158" t="s">
        <v>103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37">
        <f t="shared" si="22"/>
        <v>0</v>
      </c>
      <c r="Q18" s="137">
        <f t="shared" si="23"/>
        <v>0</v>
      </c>
      <c r="R18" s="137">
        <f t="shared" si="24"/>
        <v>0</v>
      </c>
      <c r="S18" s="137">
        <f t="shared" si="25"/>
        <v>0</v>
      </c>
      <c r="T18" s="160">
        <f t="shared" si="26"/>
        <v>0</v>
      </c>
      <c r="U18" s="161"/>
    </row>
    <row r="19" spans="2:21" x14ac:dyDescent="0.25">
      <c r="B19" s="158" t="s">
        <v>104</v>
      </c>
      <c r="C19" s="158" t="s">
        <v>105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37">
        <f t="shared" si="22"/>
        <v>0</v>
      </c>
      <c r="Q19" s="137">
        <f t="shared" si="23"/>
        <v>0</v>
      </c>
      <c r="R19" s="137">
        <f t="shared" si="24"/>
        <v>0</v>
      </c>
      <c r="S19" s="137">
        <f t="shared" si="25"/>
        <v>0</v>
      </c>
      <c r="T19" s="160">
        <f t="shared" si="26"/>
        <v>0</v>
      </c>
      <c r="U19" s="161"/>
    </row>
    <row r="20" spans="2:21" x14ac:dyDescent="0.25">
      <c r="B20" s="158" t="s">
        <v>106</v>
      </c>
      <c r="C20" s="158" t="s">
        <v>107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37">
        <f t="shared" si="22"/>
        <v>0</v>
      </c>
      <c r="Q20" s="137">
        <f t="shared" si="23"/>
        <v>0</v>
      </c>
      <c r="R20" s="137">
        <f t="shared" si="24"/>
        <v>0</v>
      </c>
      <c r="S20" s="137">
        <f t="shared" si="25"/>
        <v>0</v>
      </c>
      <c r="T20" s="160">
        <f t="shared" si="26"/>
        <v>0</v>
      </c>
      <c r="U20" s="161"/>
    </row>
    <row r="21" spans="2:21" x14ac:dyDescent="0.25">
      <c r="B21" s="158" t="s">
        <v>108</v>
      </c>
      <c r="C21" s="158" t="s">
        <v>109</v>
      </c>
      <c r="D21" s="165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0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37">
        <f t="shared" si="22"/>
        <v>0</v>
      </c>
      <c r="Q21" s="137">
        <f t="shared" si="23"/>
        <v>0</v>
      </c>
      <c r="R21" s="137">
        <f t="shared" si="24"/>
        <v>0</v>
      </c>
      <c r="S21" s="137">
        <f t="shared" si="25"/>
        <v>0</v>
      </c>
      <c r="T21" s="160">
        <f t="shared" si="26"/>
        <v>0</v>
      </c>
      <c r="U21" s="161"/>
    </row>
    <row r="22" spans="2:21" x14ac:dyDescent="0.25">
      <c r="B22" s="158" t="s">
        <v>110</v>
      </c>
      <c r="C22" s="158" t="s">
        <v>111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37">
        <f t="shared" si="22"/>
        <v>0</v>
      </c>
      <c r="Q22" s="137">
        <f t="shared" si="23"/>
        <v>0</v>
      </c>
      <c r="R22" s="137">
        <f t="shared" si="24"/>
        <v>0</v>
      </c>
      <c r="S22" s="137">
        <f t="shared" si="25"/>
        <v>0</v>
      </c>
      <c r="T22" s="160">
        <f t="shared" si="26"/>
        <v>0</v>
      </c>
      <c r="U22" s="161"/>
    </row>
    <row r="23" spans="2:21" x14ac:dyDescent="0.25">
      <c r="B23" s="158" t="s">
        <v>112</v>
      </c>
      <c r="C23" s="158" t="s">
        <v>113</v>
      </c>
      <c r="D23" s="165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37">
        <f t="shared" si="22"/>
        <v>0</v>
      </c>
      <c r="Q23" s="137">
        <f t="shared" si="23"/>
        <v>0</v>
      </c>
      <c r="R23" s="137">
        <f t="shared" si="24"/>
        <v>0</v>
      </c>
      <c r="S23" s="137">
        <f t="shared" si="25"/>
        <v>0</v>
      </c>
      <c r="T23" s="160">
        <f t="shared" si="26"/>
        <v>0</v>
      </c>
      <c r="U23" s="161"/>
    </row>
    <row r="24" spans="2:21" x14ac:dyDescent="0.25">
      <c r="B24" s="158" t="s">
        <v>114</v>
      </c>
      <c r="C24" s="158" t="s">
        <v>115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37">
        <f t="shared" si="22"/>
        <v>0</v>
      </c>
      <c r="Q24" s="137">
        <f t="shared" si="23"/>
        <v>0</v>
      </c>
      <c r="R24" s="137">
        <f t="shared" si="24"/>
        <v>0</v>
      </c>
      <c r="S24" s="137">
        <f t="shared" si="25"/>
        <v>0</v>
      </c>
      <c r="T24" s="160">
        <f t="shared" si="26"/>
        <v>0</v>
      </c>
      <c r="U24" s="161"/>
    </row>
    <row r="25" spans="2:21" x14ac:dyDescent="0.25">
      <c r="B25" s="158" t="s">
        <v>116</v>
      </c>
      <c r="C25" s="158" t="s">
        <v>117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37">
        <f t="shared" si="22"/>
        <v>0</v>
      </c>
      <c r="Q25" s="137">
        <f t="shared" si="23"/>
        <v>0</v>
      </c>
      <c r="R25" s="137">
        <f t="shared" si="24"/>
        <v>0</v>
      </c>
      <c r="S25" s="137">
        <f t="shared" si="25"/>
        <v>0</v>
      </c>
      <c r="T25" s="160">
        <f t="shared" si="26"/>
        <v>0</v>
      </c>
      <c r="U25" s="161"/>
    </row>
    <row r="26" spans="2:21" x14ac:dyDescent="0.25">
      <c r="B26" s="158" t="s">
        <v>118</v>
      </c>
      <c r="C26" s="158" t="s">
        <v>119</v>
      </c>
      <c r="D26" s="165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0</v>
      </c>
      <c r="N26" s="165">
        <v>0</v>
      </c>
      <c r="O26" s="165">
        <v>0</v>
      </c>
      <c r="P26" s="137">
        <f t="shared" si="22"/>
        <v>0</v>
      </c>
      <c r="Q26" s="137">
        <f t="shared" si="23"/>
        <v>0</v>
      </c>
      <c r="R26" s="137">
        <f t="shared" si="24"/>
        <v>0</v>
      </c>
      <c r="S26" s="137">
        <f t="shared" si="25"/>
        <v>0</v>
      </c>
      <c r="T26" s="160">
        <f t="shared" si="26"/>
        <v>0</v>
      </c>
      <c r="U26" s="161"/>
    </row>
    <row r="27" spans="2:21" x14ac:dyDescent="0.25">
      <c r="B27" s="176" t="s">
        <v>120</v>
      </c>
      <c r="C27" s="177" t="s">
        <v>121</v>
      </c>
      <c r="D27" s="165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  <c r="N27" s="165">
        <v>0</v>
      </c>
      <c r="O27" s="165">
        <v>0</v>
      </c>
      <c r="P27" s="137">
        <f t="shared" si="22"/>
        <v>0</v>
      </c>
      <c r="Q27" s="137">
        <f t="shared" si="23"/>
        <v>0</v>
      </c>
      <c r="R27" s="137">
        <f t="shared" si="24"/>
        <v>0</v>
      </c>
      <c r="S27" s="137">
        <f t="shared" si="25"/>
        <v>0</v>
      </c>
      <c r="T27" s="160">
        <f t="shared" si="26"/>
        <v>0</v>
      </c>
      <c r="U27" s="161"/>
    </row>
    <row r="28" spans="2:21" x14ac:dyDescent="0.25">
      <c r="B28" s="178" t="s">
        <v>122</v>
      </c>
      <c r="C28" s="178" t="s">
        <v>123</v>
      </c>
      <c r="D28" s="179">
        <f t="shared" ref="D28:T28" si="27">SUM(D29,D33,D36,D39,D45,D48,D61,D69,D79,D88,D96,D101,D113,D128)</f>
        <v>0</v>
      </c>
      <c r="E28" s="179">
        <f t="shared" si="27"/>
        <v>8433.5820000000003</v>
      </c>
      <c r="F28" s="179">
        <f t="shared" si="27"/>
        <v>8433.5820000000003</v>
      </c>
      <c r="G28" s="179">
        <f t="shared" si="27"/>
        <v>16867.164000000001</v>
      </c>
      <c r="H28" s="179">
        <f t="shared" si="27"/>
        <v>16867.164000000001</v>
      </c>
      <c r="I28" s="179">
        <f t="shared" si="27"/>
        <v>16867.164000000001</v>
      </c>
      <c r="J28" s="179">
        <f t="shared" si="27"/>
        <v>16867.164000000001</v>
      </c>
      <c r="K28" s="179">
        <f t="shared" si="27"/>
        <v>16867.164000000001</v>
      </c>
      <c r="L28" s="179">
        <f t="shared" si="27"/>
        <v>16867.164000000001</v>
      </c>
      <c r="M28" s="179">
        <f t="shared" si="27"/>
        <v>16867.164000000001</v>
      </c>
      <c r="N28" s="179">
        <f t="shared" si="27"/>
        <v>16867.164000000001</v>
      </c>
      <c r="O28" s="179">
        <f t="shared" si="27"/>
        <v>8433.5820000000003</v>
      </c>
      <c r="P28" s="179">
        <f t="shared" si="27"/>
        <v>16867.164000000001</v>
      </c>
      <c r="Q28" s="179">
        <f t="shared" si="27"/>
        <v>50601.491999999998</v>
      </c>
      <c r="R28" s="179">
        <f t="shared" si="27"/>
        <v>50601.491999999998</v>
      </c>
      <c r="S28" s="179">
        <f t="shared" si="27"/>
        <v>42167.91</v>
      </c>
      <c r="T28" s="179">
        <f t="shared" si="27"/>
        <v>160238.05799999999</v>
      </c>
      <c r="U28" s="180">
        <f>T28/$T$14</f>
        <v>1</v>
      </c>
    </row>
    <row r="29" spans="2:21" x14ac:dyDescent="0.25">
      <c r="B29" s="162" t="s">
        <v>124</v>
      </c>
      <c r="C29" s="162" t="s">
        <v>125</v>
      </c>
      <c r="D29" s="163">
        <f>SUM(D30:D32)</f>
        <v>0</v>
      </c>
      <c r="E29" s="163">
        <f t="shared" ref="E29:T29" si="28">SUM(E30:E32)</f>
        <v>0</v>
      </c>
      <c r="F29" s="163">
        <f t="shared" si="28"/>
        <v>0</v>
      </c>
      <c r="G29" s="163">
        <f t="shared" si="28"/>
        <v>0</v>
      </c>
      <c r="H29" s="163">
        <f t="shared" si="28"/>
        <v>0</v>
      </c>
      <c r="I29" s="163">
        <f t="shared" si="28"/>
        <v>0</v>
      </c>
      <c r="J29" s="163">
        <f t="shared" si="28"/>
        <v>0</v>
      </c>
      <c r="K29" s="163">
        <f t="shared" si="28"/>
        <v>0</v>
      </c>
      <c r="L29" s="163">
        <f t="shared" si="28"/>
        <v>0</v>
      </c>
      <c r="M29" s="163">
        <f t="shared" si="28"/>
        <v>0</v>
      </c>
      <c r="N29" s="163">
        <f t="shared" si="28"/>
        <v>0</v>
      </c>
      <c r="O29" s="163">
        <f t="shared" si="28"/>
        <v>0</v>
      </c>
      <c r="P29" s="163">
        <f t="shared" si="28"/>
        <v>0</v>
      </c>
      <c r="Q29" s="163">
        <f t="shared" si="28"/>
        <v>0</v>
      </c>
      <c r="R29" s="163">
        <f t="shared" si="28"/>
        <v>0</v>
      </c>
      <c r="S29" s="163">
        <f t="shared" si="28"/>
        <v>0</v>
      </c>
      <c r="T29" s="163">
        <f t="shared" si="28"/>
        <v>0</v>
      </c>
      <c r="U29" s="181">
        <f>T29/$T$14</f>
        <v>0</v>
      </c>
    </row>
    <row r="30" spans="2:21" x14ac:dyDescent="0.25">
      <c r="B30" s="158" t="s">
        <v>126</v>
      </c>
      <c r="C30" s="158" t="s">
        <v>127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44">
        <f t="shared" ref="P30:P32" si="29">SUM(D30:F30)</f>
        <v>0</v>
      </c>
      <c r="Q30" s="144">
        <f t="shared" ref="Q30:Q32" si="30">SUM(G30:I30)</f>
        <v>0</v>
      </c>
      <c r="R30" s="144">
        <f t="shared" ref="R30:R32" si="31">SUM(J30:L30)</f>
        <v>0</v>
      </c>
      <c r="S30" s="144">
        <f t="shared" ref="S30:S32" si="32">SUM(M30:O30)</f>
        <v>0</v>
      </c>
      <c r="T30" s="160">
        <f t="shared" ref="T30:T32" si="33">SUM(D30:O30)</f>
        <v>0</v>
      </c>
      <c r="U30" s="161"/>
    </row>
    <row r="31" spans="2:21" x14ac:dyDescent="0.25">
      <c r="B31" s="158" t="s">
        <v>128</v>
      </c>
      <c r="C31" s="158" t="s">
        <v>129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44">
        <f t="shared" si="29"/>
        <v>0</v>
      </c>
      <c r="Q31" s="144">
        <f t="shared" si="30"/>
        <v>0</v>
      </c>
      <c r="R31" s="144">
        <f t="shared" si="31"/>
        <v>0</v>
      </c>
      <c r="S31" s="144">
        <f t="shared" si="32"/>
        <v>0</v>
      </c>
      <c r="T31" s="160">
        <f t="shared" si="33"/>
        <v>0</v>
      </c>
      <c r="U31" s="161"/>
    </row>
    <row r="32" spans="2:21" x14ac:dyDescent="0.25">
      <c r="B32" s="158" t="s">
        <v>130</v>
      </c>
      <c r="C32" s="158" t="s">
        <v>131</v>
      </c>
      <c r="D32" s="165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0</v>
      </c>
      <c r="L32" s="165">
        <v>0</v>
      </c>
      <c r="M32" s="165">
        <v>0</v>
      </c>
      <c r="N32" s="165">
        <v>0</v>
      </c>
      <c r="O32" s="165">
        <v>0</v>
      </c>
      <c r="P32" s="144">
        <f t="shared" si="29"/>
        <v>0</v>
      </c>
      <c r="Q32" s="144">
        <f t="shared" si="30"/>
        <v>0</v>
      </c>
      <c r="R32" s="144">
        <f t="shared" si="31"/>
        <v>0</v>
      </c>
      <c r="S32" s="144">
        <f t="shared" si="32"/>
        <v>0</v>
      </c>
      <c r="T32" s="160">
        <f t="shared" si="33"/>
        <v>0</v>
      </c>
      <c r="U32" s="182"/>
    </row>
    <row r="33" spans="2:21" x14ac:dyDescent="0.25">
      <c r="B33" s="162" t="s">
        <v>132</v>
      </c>
      <c r="C33" s="162" t="s">
        <v>133</v>
      </c>
      <c r="D33" s="163">
        <f t="shared" ref="D33:T33" si="34">SUM(D34:D35)</f>
        <v>0</v>
      </c>
      <c r="E33" s="163">
        <f>SUM(E34:E35)</f>
        <v>0</v>
      </c>
      <c r="F33" s="163">
        <f t="shared" si="34"/>
        <v>0</v>
      </c>
      <c r="G33" s="163">
        <f t="shared" si="34"/>
        <v>0</v>
      </c>
      <c r="H33" s="163">
        <f t="shared" si="34"/>
        <v>0</v>
      </c>
      <c r="I33" s="163">
        <f t="shared" si="34"/>
        <v>0</v>
      </c>
      <c r="J33" s="163">
        <f t="shared" si="34"/>
        <v>0</v>
      </c>
      <c r="K33" s="163">
        <f t="shared" si="34"/>
        <v>0</v>
      </c>
      <c r="L33" s="163">
        <f t="shared" si="34"/>
        <v>0</v>
      </c>
      <c r="M33" s="163">
        <f t="shared" si="34"/>
        <v>0</v>
      </c>
      <c r="N33" s="163">
        <f t="shared" si="34"/>
        <v>0</v>
      </c>
      <c r="O33" s="163">
        <f t="shared" si="34"/>
        <v>0</v>
      </c>
      <c r="P33" s="163">
        <f t="shared" si="34"/>
        <v>0</v>
      </c>
      <c r="Q33" s="163">
        <f t="shared" si="34"/>
        <v>0</v>
      </c>
      <c r="R33" s="163">
        <f t="shared" si="34"/>
        <v>0</v>
      </c>
      <c r="S33" s="163">
        <f t="shared" si="34"/>
        <v>0</v>
      </c>
      <c r="T33" s="183">
        <f t="shared" si="34"/>
        <v>0</v>
      </c>
      <c r="U33" s="181">
        <f>T33/$T$14</f>
        <v>0</v>
      </c>
    </row>
    <row r="34" spans="2:21" x14ac:dyDescent="0.25">
      <c r="B34" s="158" t="s">
        <v>134</v>
      </c>
      <c r="C34" s="158" t="s">
        <v>135</v>
      </c>
      <c r="D34" s="165">
        <v>0</v>
      </c>
      <c r="E34" s="165">
        <v>0</v>
      </c>
      <c r="F34" s="165">
        <v>0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44">
        <f>SUM(D34:F34)</f>
        <v>0</v>
      </c>
      <c r="Q34" s="144">
        <f>SUM(G34:I34)</f>
        <v>0</v>
      </c>
      <c r="R34" s="144">
        <f>SUM(J34:L34)</f>
        <v>0</v>
      </c>
      <c r="S34" s="144">
        <f>SUM(M34:O34)</f>
        <v>0</v>
      </c>
      <c r="T34" s="160">
        <f>SUM(D34:O34)</f>
        <v>0</v>
      </c>
      <c r="U34" s="161"/>
    </row>
    <row r="35" spans="2:21" x14ac:dyDescent="0.25">
      <c r="B35" s="158" t="s">
        <v>136</v>
      </c>
      <c r="C35" s="158" t="s">
        <v>137</v>
      </c>
      <c r="D35" s="165">
        <v>0</v>
      </c>
      <c r="E35" s="165">
        <v>0</v>
      </c>
      <c r="F35" s="165">
        <v>0</v>
      </c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44">
        <f>SUM(D35:F35)</f>
        <v>0</v>
      </c>
      <c r="Q35" s="144">
        <f>SUM(G35:I35)</f>
        <v>0</v>
      </c>
      <c r="R35" s="144">
        <f>SUM(J35:L35)</f>
        <v>0</v>
      </c>
      <c r="S35" s="144">
        <f>SUM(M35:O35)</f>
        <v>0</v>
      </c>
      <c r="T35" s="160">
        <f>SUM(D35:O35)</f>
        <v>0</v>
      </c>
      <c r="U35" s="161"/>
    </row>
    <row r="36" spans="2:21" x14ac:dyDescent="0.25">
      <c r="B36" s="162" t="s">
        <v>138</v>
      </c>
      <c r="C36" s="162" t="s">
        <v>139</v>
      </c>
      <c r="D36" s="163">
        <f t="shared" ref="D36:T36" si="35">SUM(D37:D38)</f>
        <v>0</v>
      </c>
      <c r="E36" s="163">
        <f t="shared" si="35"/>
        <v>0</v>
      </c>
      <c r="F36" s="163">
        <f t="shared" si="35"/>
        <v>0</v>
      </c>
      <c r="G36" s="163">
        <f t="shared" si="35"/>
        <v>0</v>
      </c>
      <c r="H36" s="163">
        <f t="shared" si="35"/>
        <v>0</v>
      </c>
      <c r="I36" s="163">
        <f t="shared" si="35"/>
        <v>0</v>
      </c>
      <c r="J36" s="163">
        <f t="shared" si="35"/>
        <v>0</v>
      </c>
      <c r="K36" s="163">
        <f t="shared" si="35"/>
        <v>0</v>
      </c>
      <c r="L36" s="163">
        <f t="shared" si="35"/>
        <v>0</v>
      </c>
      <c r="M36" s="163">
        <f t="shared" si="35"/>
        <v>0</v>
      </c>
      <c r="N36" s="163">
        <f t="shared" si="35"/>
        <v>0</v>
      </c>
      <c r="O36" s="163">
        <f t="shared" si="35"/>
        <v>0</v>
      </c>
      <c r="P36" s="163">
        <f t="shared" si="35"/>
        <v>0</v>
      </c>
      <c r="Q36" s="163">
        <f t="shared" si="35"/>
        <v>0</v>
      </c>
      <c r="R36" s="163">
        <f t="shared" si="35"/>
        <v>0</v>
      </c>
      <c r="S36" s="163">
        <f t="shared" si="35"/>
        <v>0</v>
      </c>
      <c r="T36" s="163">
        <f t="shared" si="35"/>
        <v>0</v>
      </c>
      <c r="U36" s="181">
        <f>T36/$T$14</f>
        <v>0</v>
      </c>
    </row>
    <row r="37" spans="2:21" x14ac:dyDescent="0.25">
      <c r="B37" s="158" t="s">
        <v>140</v>
      </c>
      <c r="C37" s="158" t="s">
        <v>141</v>
      </c>
      <c r="D37" s="165">
        <v>0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0</v>
      </c>
      <c r="L37" s="165">
        <v>0</v>
      </c>
      <c r="M37" s="165">
        <v>0</v>
      </c>
      <c r="N37" s="165">
        <v>0</v>
      </c>
      <c r="O37" s="165">
        <v>0</v>
      </c>
      <c r="P37" s="144">
        <f>SUM(D37:F37)</f>
        <v>0</v>
      </c>
      <c r="Q37" s="144">
        <f>SUM(G37:I37)</f>
        <v>0</v>
      </c>
      <c r="R37" s="144">
        <f>SUM(J37:L37)</f>
        <v>0</v>
      </c>
      <c r="S37" s="144">
        <f>SUM(M37:O37)</f>
        <v>0</v>
      </c>
      <c r="T37" s="160">
        <f>SUM(D37:O37)</f>
        <v>0</v>
      </c>
      <c r="U37" s="161"/>
    </row>
    <row r="38" spans="2:21" x14ac:dyDescent="0.25">
      <c r="B38" s="158" t="s">
        <v>142</v>
      </c>
      <c r="C38" s="158" t="s">
        <v>143</v>
      </c>
      <c r="D38" s="165">
        <v>0</v>
      </c>
      <c r="E38" s="165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44">
        <f>SUM(D38:F38)</f>
        <v>0</v>
      </c>
      <c r="Q38" s="144">
        <f>SUM(G38:I38)</f>
        <v>0</v>
      </c>
      <c r="R38" s="144">
        <f>SUM(J38:L38)</f>
        <v>0</v>
      </c>
      <c r="S38" s="144">
        <f>SUM(M38:O38)</f>
        <v>0</v>
      </c>
      <c r="T38" s="160">
        <f>SUM(D38:O38)</f>
        <v>0</v>
      </c>
      <c r="U38" s="161"/>
    </row>
    <row r="39" spans="2:21" x14ac:dyDescent="0.25">
      <c r="B39" s="162" t="s">
        <v>144</v>
      </c>
      <c r="C39" s="162" t="s">
        <v>145</v>
      </c>
      <c r="D39" s="163">
        <f t="shared" ref="D39:T39" si="36">SUM(D40:D44)</f>
        <v>0</v>
      </c>
      <c r="E39" s="163">
        <f t="shared" si="36"/>
        <v>0</v>
      </c>
      <c r="F39" s="163">
        <f t="shared" si="36"/>
        <v>0</v>
      </c>
      <c r="G39" s="163">
        <f t="shared" si="36"/>
        <v>0</v>
      </c>
      <c r="H39" s="163">
        <f t="shared" si="36"/>
        <v>0</v>
      </c>
      <c r="I39" s="163">
        <f t="shared" si="36"/>
        <v>0</v>
      </c>
      <c r="J39" s="163">
        <f t="shared" si="36"/>
        <v>0</v>
      </c>
      <c r="K39" s="163">
        <f t="shared" si="36"/>
        <v>0</v>
      </c>
      <c r="L39" s="163">
        <f t="shared" si="36"/>
        <v>0</v>
      </c>
      <c r="M39" s="163">
        <f t="shared" si="36"/>
        <v>0</v>
      </c>
      <c r="N39" s="163">
        <f t="shared" si="36"/>
        <v>0</v>
      </c>
      <c r="O39" s="163">
        <f t="shared" si="36"/>
        <v>0</v>
      </c>
      <c r="P39" s="163">
        <f t="shared" si="36"/>
        <v>0</v>
      </c>
      <c r="Q39" s="163">
        <f t="shared" si="36"/>
        <v>0</v>
      </c>
      <c r="R39" s="163">
        <f t="shared" si="36"/>
        <v>0</v>
      </c>
      <c r="S39" s="163">
        <f t="shared" si="36"/>
        <v>0</v>
      </c>
      <c r="T39" s="163">
        <f t="shared" si="36"/>
        <v>0</v>
      </c>
      <c r="U39" s="181">
        <f>T39/$T$14</f>
        <v>0</v>
      </c>
    </row>
    <row r="40" spans="2:21" x14ac:dyDescent="0.25">
      <c r="B40" s="158" t="s">
        <v>146</v>
      </c>
      <c r="C40" s="158" t="s">
        <v>147</v>
      </c>
      <c r="D40" s="165">
        <v>0</v>
      </c>
      <c r="E40" s="165">
        <v>0</v>
      </c>
      <c r="F40" s="165">
        <v>0</v>
      </c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37">
        <f>SUM(D40:F40)</f>
        <v>0</v>
      </c>
      <c r="Q40" s="137">
        <f>SUM(G40:I40)</f>
        <v>0</v>
      </c>
      <c r="R40" s="137">
        <f>SUM(J40:L40)</f>
        <v>0</v>
      </c>
      <c r="S40" s="137">
        <f>SUM(M40:O40)</f>
        <v>0</v>
      </c>
      <c r="T40" s="160">
        <f>SUM(D40:O40)</f>
        <v>0</v>
      </c>
      <c r="U40" s="161"/>
    </row>
    <row r="41" spans="2:21" x14ac:dyDescent="0.25">
      <c r="B41" s="158" t="s">
        <v>148</v>
      </c>
      <c r="C41" s="158" t="s">
        <v>149</v>
      </c>
      <c r="D41" s="165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37">
        <f>SUM(D41:F41)</f>
        <v>0</v>
      </c>
      <c r="Q41" s="137">
        <f>SUM(G41:I41)</f>
        <v>0</v>
      </c>
      <c r="R41" s="137">
        <f>SUM(J41:L41)</f>
        <v>0</v>
      </c>
      <c r="S41" s="137">
        <f>SUM(M41:O41)</f>
        <v>0</v>
      </c>
      <c r="T41" s="160">
        <f>SUM(D41:O41)</f>
        <v>0</v>
      </c>
      <c r="U41" s="161"/>
    </row>
    <row r="42" spans="2:21" x14ac:dyDescent="0.25">
      <c r="B42" s="158" t="s">
        <v>150</v>
      </c>
      <c r="C42" s="158" t="s">
        <v>151</v>
      </c>
      <c r="D42" s="165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37">
        <f>SUM(D42:F42)</f>
        <v>0</v>
      </c>
      <c r="Q42" s="137">
        <f>SUM(G42:I42)</f>
        <v>0</v>
      </c>
      <c r="R42" s="137">
        <f>SUM(J42:L42)</f>
        <v>0</v>
      </c>
      <c r="S42" s="137">
        <f>SUM(M42:O42)</f>
        <v>0</v>
      </c>
      <c r="T42" s="160">
        <f>SUM(D42:O42)</f>
        <v>0</v>
      </c>
      <c r="U42" s="161"/>
    </row>
    <row r="43" spans="2:21" x14ac:dyDescent="0.25">
      <c r="B43" s="158" t="s">
        <v>152</v>
      </c>
      <c r="C43" s="158" t="s">
        <v>153</v>
      </c>
      <c r="D43" s="165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37">
        <f>SUM(D43:F43)</f>
        <v>0</v>
      </c>
      <c r="Q43" s="137">
        <f>SUM(G43:I43)</f>
        <v>0</v>
      </c>
      <c r="R43" s="137">
        <f>SUM(J43:L43)</f>
        <v>0</v>
      </c>
      <c r="S43" s="137">
        <f>SUM(M43:O43)</f>
        <v>0</v>
      </c>
      <c r="T43" s="160">
        <f>SUM(D43:O43)</f>
        <v>0</v>
      </c>
      <c r="U43" s="161"/>
    </row>
    <row r="44" spans="2:21" x14ac:dyDescent="0.25">
      <c r="B44" s="158" t="s">
        <v>154</v>
      </c>
      <c r="C44" s="158" t="s">
        <v>121</v>
      </c>
      <c r="D44" s="165">
        <v>0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0</v>
      </c>
      <c r="K44" s="165">
        <v>0</v>
      </c>
      <c r="L44" s="165">
        <v>0</v>
      </c>
      <c r="M44" s="165">
        <v>0</v>
      </c>
      <c r="N44" s="165">
        <v>0</v>
      </c>
      <c r="O44" s="165">
        <v>0</v>
      </c>
      <c r="P44" s="137">
        <f>SUM(D44:F44)</f>
        <v>0</v>
      </c>
      <c r="Q44" s="137">
        <f>SUM(G44:I44)</f>
        <v>0</v>
      </c>
      <c r="R44" s="137">
        <f>SUM(J44:L44)</f>
        <v>0</v>
      </c>
      <c r="S44" s="137">
        <f>SUM(M44:O44)</f>
        <v>0</v>
      </c>
      <c r="T44" s="160">
        <f>SUM(D44:O44)</f>
        <v>0</v>
      </c>
      <c r="U44" s="161"/>
    </row>
    <row r="45" spans="2:21" x14ac:dyDescent="0.25">
      <c r="B45" s="162" t="s">
        <v>155</v>
      </c>
      <c r="C45" s="162" t="s">
        <v>156</v>
      </c>
      <c r="D45" s="163">
        <f t="shared" ref="D45:T45" si="37">SUM(D46:D47)</f>
        <v>0</v>
      </c>
      <c r="E45" s="163">
        <f t="shared" si="37"/>
        <v>0</v>
      </c>
      <c r="F45" s="163">
        <f t="shared" si="37"/>
        <v>0</v>
      </c>
      <c r="G45" s="163">
        <f t="shared" si="37"/>
        <v>0</v>
      </c>
      <c r="H45" s="163">
        <f t="shared" si="37"/>
        <v>0</v>
      </c>
      <c r="I45" s="163">
        <f t="shared" si="37"/>
        <v>0</v>
      </c>
      <c r="J45" s="163">
        <f t="shared" si="37"/>
        <v>0</v>
      </c>
      <c r="K45" s="163">
        <f t="shared" si="37"/>
        <v>0</v>
      </c>
      <c r="L45" s="163">
        <f t="shared" si="37"/>
        <v>0</v>
      </c>
      <c r="M45" s="163">
        <f t="shared" si="37"/>
        <v>0</v>
      </c>
      <c r="N45" s="163">
        <f t="shared" si="37"/>
        <v>0</v>
      </c>
      <c r="O45" s="163">
        <f t="shared" si="37"/>
        <v>0</v>
      </c>
      <c r="P45" s="163">
        <f t="shared" si="37"/>
        <v>0</v>
      </c>
      <c r="Q45" s="163">
        <f t="shared" si="37"/>
        <v>0</v>
      </c>
      <c r="R45" s="163">
        <f t="shared" si="37"/>
        <v>0</v>
      </c>
      <c r="S45" s="163">
        <f t="shared" si="37"/>
        <v>0</v>
      </c>
      <c r="T45" s="163">
        <f t="shared" si="37"/>
        <v>0</v>
      </c>
      <c r="U45" s="181">
        <f>T45/$T$14</f>
        <v>0</v>
      </c>
    </row>
    <row r="46" spans="2:21" x14ac:dyDescent="0.25">
      <c r="B46" s="158"/>
      <c r="C46" s="158"/>
      <c r="D46" s="165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37">
        <f>SUM(D46:F46)</f>
        <v>0</v>
      </c>
      <c r="Q46" s="137">
        <f>SUM(G46:I46)</f>
        <v>0</v>
      </c>
      <c r="R46" s="137">
        <f>SUM(J46:L46)</f>
        <v>0</v>
      </c>
      <c r="S46" s="137">
        <f>SUM(M46:O46)</f>
        <v>0</v>
      </c>
      <c r="T46" s="160">
        <f>SUM(D46:O46)</f>
        <v>0</v>
      </c>
      <c r="U46" s="161"/>
    </row>
    <row r="47" spans="2:21" x14ac:dyDescent="0.25">
      <c r="B47" s="158"/>
      <c r="C47" s="158"/>
      <c r="D47" s="165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37">
        <f>SUM(D47:F47)</f>
        <v>0</v>
      </c>
      <c r="Q47" s="137">
        <f>SUM(G47:I47)</f>
        <v>0</v>
      </c>
      <c r="R47" s="137">
        <f>SUM(J47:L47)</f>
        <v>0</v>
      </c>
      <c r="S47" s="137">
        <f>SUM(M47:O47)</f>
        <v>0</v>
      </c>
      <c r="T47" s="160">
        <f>SUM(D47:O47)</f>
        <v>0</v>
      </c>
      <c r="U47" s="161"/>
    </row>
    <row r="48" spans="2:21" x14ac:dyDescent="0.25">
      <c r="B48" s="162" t="s">
        <v>157</v>
      </c>
      <c r="C48" s="162" t="s">
        <v>158</v>
      </c>
      <c r="D48" s="163">
        <f>SUM(D49:D60)</f>
        <v>0</v>
      </c>
      <c r="E48" s="163">
        <f t="shared" ref="E48:T48" si="38">SUM(E49:E60)</f>
        <v>0</v>
      </c>
      <c r="F48" s="163">
        <f t="shared" si="38"/>
        <v>0</v>
      </c>
      <c r="G48" s="163">
        <f t="shared" si="38"/>
        <v>0</v>
      </c>
      <c r="H48" s="163">
        <f t="shared" si="38"/>
        <v>0</v>
      </c>
      <c r="I48" s="163">
        <f t="shared" si="38"/>
        <v>0</v>
      </c>
      <c r="J48" s="163">
        <f t="shared" si="38"/>
        <v>0</v>
      </c>
      <c r="K48" s="163">
        <f t="shared" si="38"/>
        <v>0</v>
      </c>
      <c r="L48" s="163">
        <f t="shared" si="38"/>
        <v>0</v>
      </c>
      <c r="M48" s="163">
        <f t="shared" si="38"/>
        <v>0</v>
      </c>
      <c r="N48" s="163">
        <f t="shared" si="38"/>
        <v>0</v>
      </c>
      <c r="O48" s="163">
        <f t="shared" si="38"/>
        <v>0</v>
      </c>
      <c r="P48" s="163">
        <f t="shared" si="38"/>
        <v>0</v>
      </c>
      <c r="Q48" s="163">
        <f t="shared" si="38"/>
        <v>0</v>
      </c>
      <c r="R48" s="163">
        <f t="shared" si="38"/>
        <v>0</v>
      </c>
      <c r="S48" s="163">
        <f t="shared" si="38"/>
        <v>0</v>
      </c>
      <c r="T48" s="163">
        <f t="shared" si="38"/>
        <v>0</v>
      </c>
      <c r="U48" s="181">
        <f>T48/$T$14</f>
        <v>0</v>
      </c>
    </row>
    <row r="49" spans="2:21" x14ac:dyDescent="0.25">
      <c r="B49" s="158" t="s">
        <v>159</v>
      </c>
      <c r="C49" s="158" t="s">
        <v>160</v>
      </c>
      <c r="D49" s="165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37">
        <f>SUM(D49:F49)</f>
        <v>0</v>
      </c>
      <c r="Q49" s="137">
        <f t="shared" ref="Q49:Q60" si="39">SUM(G49:I49)</f>
        <v>0</v>
      </c>
      <c r="R49" s="137">
        <f t="shared" ref="R49:R60" si="40">SUM(J49:L49)</f>
        <v>0</v>
      </c>
      <c r="S49" s="137">
        <f t="shared" ref="S49:S60" si="41">SUM(M49:O49)</f>
        <v>0</v>
      </c>
      <c r="T49" s="160">
        <f t="shared" ref="T49:T60" si="42">SUM(D49:O49)</f>
        <v>0</v>
      </c>
      <c r="U49" s="161"/>
    </row>
    <row r="50" spans="2:21" x14ac:dyDescent="0.25">
      <c r="B50" s="158" t="s">
        <v>161</v>
      </c>
      <c r="C50" s="158" t="s">
        <v>162</v>
      </c>
      <c r="D50" s="165">
        <v>0</v>
      </c>
      <c r="E50" s="165">
        <v>0</v>
      </c>
      <c r="F50" s="165">
        <v>0</v>
      </c>
      <c r="G50" s="165">
        <v>0</v>
      </c>
      <c r="H50" s="165">
        <v>0</v>
      </c>
      <c r="I50" s="165">
        <v>0</v>
      </c>
      <c r="J50" s="165">
        <v>0</v>
      </c>
      <c r="K50" s="165">
        <v>0</v>
      </c>
      <c r="L50" s="165">
        <v>0</v>
      </c>
      <c r="M50" s="165">
        <v>0</v>
      </c>
      <c r="N50" s="165">
        <v>0</v>
      </c>
      <c r="O50" s="165">
        <v>0</v>
      </c>
      <c r="P50" s="137">
        <f t="shared" ref="P50:P60" si="43">SUM(D50:F50)</f>
        <v>0</v>
      </c>
      <c r="Q50" s="137">
        <f t="shared" si="39"/>
        <v>0</v>
      </c>
      <c r="R50" s="137">
        <f t="shared" si="40"/>
        <v>0</v>
      </c>
      <c r="S50" s="137">
        <f t="shared" si="41"/>
        <v>0</v>
      </c>
      <c r="T50" s="160">
        <f t="shared" si="42"/>
        <v>0</v>
      </c>
      <c r="U50" s="161"/>
    </row>
    <row r="51" spans="2:21" x14ac:dyDescent="0.25">
      <c r="B51" s="158" t="s">
        <v>163</v>
      </c>
      <c r="C51" s="158" t="s">
        <v>164</v>
      </c>
      <c r="D51" s="165">
        <v>0</v>
      </c>
      <c r="E51" s="165">
        <v>0</v>
      </c>
      <c r="F51" s="165">
        <v>0</v>
      </c>
      <c r="G51" s="165">
        <v>0</v>
      </c>
      <c r="H51" s="165">
        <v>0</v>
      </c>
      <c r="I51" s="165">
        <v>0</v>
      </c>
      <c r="J51" s="165">
        <v>0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37">
        <f t="shared" si="43"/>
        <v>0</v>
      </c>
      <c r="Q51" s="137">
        <f t="shared" si="39"/>
        <v>0</v>
      </c>
      <c r="R51" s="137">
        <f t="shared" si="40"/>
        <v>0</v>
      </c>
      <c r="S51" s="137">
        <f t="shared" si="41"/>
        <v>0</v>
      </c>
      <c r="T51" s="160">
        <f t="shared" si="42"/>
        <v>0</v>
      </c>
      <c r="U51" s="161"/>
    </row>
    <row r="52" spans="2:21" x14ac:dyDescent="0.25">
      <c r="B52" s="158" t="s">
        <v>165</v>
      </c>
      <c r="C52" s="158" t="s">
        <v>166</v>
      </c>
      <c r="D52" s="165">
        <v>0</v>
      </c>
      <c r="E52" s="165">
        <v>0</v>
      </c>
      <c r="F52" s="165">
        <v>0</v>
      </c>
      <c r="G52" s="165">
        <v>0</v>
      </c>
      <c r="H52" s="165">
        <v>0</v>
      </c>
      <c r="I52" s="165">
        <v>0</v>
      </c>
      <c r="J52" s="165">
        <v>0</v>
      </c>
      <c r="K52" s="165">
        <v>0</v>
      </c>
      <c r="L52" s="165">
        <v>0</v>
      </c>
      <c r="M52" s="165">
        <v>0</v>
      </c>
      <c r="N52" s="165">
        <v>0</v>
      </c>
      <c r="O52" s="165">
        <v>0</v>
      </c>
      <c r="P52" s="137">
        <f t="shared" si="43"/>
        <v>0</v>
      </c>
      <c r="Q52" s="137">
        <f t="shared" si="39"/>
        <v>0</v>
      </c>
      <c r="R52" s="137">
        <f t="shared" si="40"/>
        <v>0</v>
      </c>
      <c r="S52" s="137">
        <f t="shared" si="41"/>
        <v>0</v>
      </c>
      <c r="T52" s="160">
        <f t="shared" si="42"/>
        <v>0</v>
      </c>
      <c r="U52" s="161"/>
    </row>
    <row r="53" spans="2:21" x14ac:dyDescent="0.25">
      <c r="B53" s="158" t="s">
        <v>167</v>
      </c>
      <c r="C53" s="158" t="s">
        <v>168</v>
      </c>
      <c r="D53" s="165">
        <v>0</v>
      </c>
      <c r="E53" s="165">
        <v>0</v>
      </c>
      <c r="F53" s="165">
        <v>0</v>
      </c>
      <c r="G53" s="165">
        <v>0</v>
      </c>
      <c r="H53" s="165">
        <v>0</v>
      </c>
      <c r="I53" s="165">
        <v>0</v>
      </c>
      <c r="J53" s="165">
        <v>0</v>
      </c>
      <c r="K53" s="165">
        <v>0</v>
      </c>
      <c r="L53" s="165">
        <v>0</v>
      </c>
      <c r="M53" s="165">
        <v>0</v>
      </c>
      <c r="N53" s="165">
        <v>0</v>
      </c>
      <c r="O53" s="165">
        <v>0</v>
      </c>
      <c r="P53" s="137">
        <f t="shared" si="43"/>
        <v>0</v>
      </c>
      <c r="Q53" s="137">
        <f t="shared" si="39"/>
        <v>0</v>
      </c>
      <c r="R53" s="137">
        <f t="shared" si="40"/>
        <v>0</v>
      </c>
      <c r="S53" s="137">
        <f t="shared" si="41"/>
        <v>0</v>
      </c>
      <c r="T53" s="160">
        <f t="shared" si="42"/>
        <v>0</v>
      </c>
      <c r="U53" s="161"/>
    </row>
    <row r="54" spans="2:21" x14ac:dyDescent="0.25">
      <c r="B54" s="158" t="s">
        <v>169</v>
      </c>
      <c r="C54" s="158" t="s">
        <v>170</v>
      </c>
      <c r="D54" s="165">
        <v>0</v>
      </c>
      <c r="E54" s="165">
        <v>0</v>
      </c>
      <c r="F54" s="165">
        <v>0</v>
      </c>
      <c r="G54" s="165">
        <v>0</v>
      </c>
      <c r="H54" s="165">
        <v>0</v>
      </c>
      <c r="I54" s="165">
        <v>0</v>
      </c>
      <c r="J54" s="165">
        <v>0</v>
      </c>
      <c r="K54" s="165">
        <v>0</v>
      </c>
      <c r="L54" s="165">
        <v>0</v>
      </c>
      <c r="M54" s="165">
        <v>0</v>
      </c>
      <c r="N54" s="165">
        <v>0</v>
      </c>
      <c r="O54" s="165">
        <v>0</v>
      </c>
      <c r="P54" s="137">
        <f t="shared" si="43"/>
        <v>0</v>
      </c>
      <c r="Q54" s="137">
        <f t="shared" si="39"/>
        <v>0</v>
      </c>
      <c r="R54" s="137">
        <f t="shared" si="40"/>
        <v>0</v>
      </c>
      <c r="S54" s="137">
        <f t="shared" si="41"/>
        <v>0</v>
      </c>
      <c r="T54" s="160">
        <f t="shared" si="42"/>
        <v>0</v>
      </c>
      <c r="U54" s="161"/>
    </row>
    <row r="55" spans="2:21" x14ac:dyDescent="0.25">
      <c r="B55" s="158" t="s">
        <v>171</v>
      </c>
      <c r="C55" s="158" t="s">
        <v>172</v>
      </c>
      <c r="D55" s="165">
        <v>0</v>
      </c>
      <c r="E55" s="165">
        <v>0</v>
      </c>
      <c r="F55" s="165">
        <v>0</v>
      </c>
      <c r="G55" s="165">
        <v>0</v>
      </c>
      <c r="H55" s="165">
        <v>0</v>
      </c>
      <c r="I55" s="165">
        <v>0</v>
      </c>
      <c r="J55" s="165">
        <v>0</v>
      </c>
      <c r="K55" s="165">
        <v>0</v>
      </c>
      <c r="L55" s="165">
        <v>0</v>
      </c>
      <c r="M55" s="165">
        <v>0</v>
      </c>
      <c r="N55" s="165">
        <v>0</v>
      </c>
      <c r="O55" s="165">
        <v>0</v>
      </c>
      <c r="P55" s="137">
        <f t="shared" si="43"/>
        <v>0</v>
      </c>
      <c r="Q55" s="137">
        <f t="shared" si="39"/>
        <v>0</v>
      </c>
      <c r="R55" s="137">
        <f t="shared" si="40"/>
        <v>0</v>
      </c>
      <c r="S55" s="137">
        <f t="shared" si="41"/>
        <v>0</v>
      </c>
      <c r="T55" s="160">
        <f t="shared" si="42"/>
        <v>0</v>
      </c>
      <c r="U55" s="161"/>
    </row>
    <row r="56" spans="2:21" x14ac:dyDescent="0.25">
      <c r="B56" s="158" t="s">
        <v>173</v>
      </c>
      <c r="C56" s="158" t="s">
        <v>174</v>
      </c>
      <c r="D56" s="165">
        <v>0</v>
      </c>
      <c r="E56" s="165">
        <v>0</v>
      </c>
      <c r="F56" s="165">
        <v>0</v>
      </c>
      <c r="G56" s="165">
        <v>0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37">
        <f t="shared" si="43"/>
        <v>0</v>
      </c>
      <c r="Q56" s="137">
        <f t="shared" si="39"/>
        <v>0</v>
      </c>
      <c r="R56" s="137">
        <f t="shared" si="40"/>
        <v>0</v>
      </c>
      <c r="S56" s="137">
        <f t="shared" si="41"/>
        <v>0</v>
      </c>
      <c r="T56" s="160">
        <f t="shared" si="42"/>
        <v>0</v>
      </c>
      <c r="U56" s="161"/>
    </row>
    <row r="57" spans="2:21" x14ac:dyDescent="0.25">
      <c r="B57" s="158" t="s">
        <v>175</v>
      </c>
      <c r="C57" s="158" t="s">
        <v>176</v>
      </c>
      <c r="D57" s="165">
        <v>0</v>
      </c>
      <c r="E57" s="165">
        <v>0</v>
      </c>
      <c r="F57" s="165">
        <v>0</v>
      </c>
      <c r="G57" s="165">
        <v>0</v>
      </c>
      <c r="H57" s="165">
        <v>0</v>
      </c>
      <c r="I57" s="165">
        <v>0</v>
      </c>
      <c r="J57" s="165">
        <v>0</v>
      </c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37">
        <f t="shared" si="43"/>
        <v>0</v>
      </c>
      <c r="Q57" s="137">
        <f t="shared" si="39"/>
        <v>0</v>
      </c>
      <c r="R57" s="137">
        <f t="shared" si="40"/>
        <v>0</v>
      </c>
      <c r="S57" s="137">
        <f t="shared" si="41"/>
        <v>0</v>
      </c>
      <c r="T57" s="160">
        <f t="shared" si="42"/>
        <v>0</v>
      </c>
      <c r="U57" s="161"/>
    </row>
    <row r="58" spans="2:21" x14ac:dyDescent="0.25">
      <c r="B58" s="158" t="s">
        <v>177</v>
      </c>
      <c r="C58" s="158" t="s">
        <v>178</v>
      </c>
      <c r="D58" s="165">
        <v>0</v>
      </c>
      <c r="E58" s="165">
        <v>0</v>
      </c>
      <c r="F58" s="165">
        <v>0</v>
      </c>
      <c r="G58" s="165">
        <v>0</v>
      </c>
      <c r="H58" s="165">
        <v>0</v>
      </c>
      <c r="I58" s="165">
        <v>0</v>
      </c>
      <c r="J58" s="165">
        <v>0</v>
      </c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37">
        <f t="shared" si="43"/>
        <v>0</v>
      </c>
      <c r="Q58" s="137">
        <f t="shared" si="39"/>
        <v>0</v>
      </c>
      <c r="R58" s="137">
        <f t="shared" si="40"/>
        <v>0</v>
      </c>
      <c r="S58" s="137">
        <f t="shared" si="41"/>
        <v>0</v>
      </c>
      <c r="T58" s="160">
        <f t="shared" si="42"/>
        <v>0</v>
      </c>
      <c r="U58" s="161"/>
    </row>
    <row r="59" spans="2:21" x14ac:dyDescent="0.25">
      <c r="B59" s="158" t="s">
        <v>179</v>
      </c>
      <c r="C59" s="158" t="s">
        <v>180</v>
      </c>
      <c r="D59" s="165">
        <v>0</v>
      </c>
      <c r="E59" s="165">
        <v>0</v>
      </c>
      <c r="F59" s="165">
        <v>0</v>
      </c>
      <c r="G59" s="165">
        <v>0</v>
      </c>
      <c r="H59" s="165">
        <v>0</v>
      </c>
      <c r="I59" s="165">
        <v>0</v>
      </c>
      <c r="J59" s="165">
        <v>0</v>
      </c>
      <c r="K59" s="165">
        <v>0</v>
      </c>
      <c r="L59" s="165">
        <v>0</v>
      </c>
      <c r="M59" s="165">
        <v>0</v>
      </c>
      <c r="N59" s="165">
        <v>0</v>
      </c>
      <c r="O59" s="165">
        <v>0</v>
      </c>
      <c r="P59" s="137">
        <f t="shared" si="43"/>
        <v>0</v>
      </c>
      <c r="Q59" s="137">
        <f t="shared" si="39"/>
        <v>0</v>
      </c>
      <c r="R59" s="137">
        <f t="shared" si="40"/>
        <v>0</v>
      </c>
      <c r="S59" s="137">
        <f t="shared" si="41"/>
        <v>0</v>
      </c>
      <c r="T59" s="160">
        <f t="shared" si="42"/>
        <v>0</v>
      </c>
      <c r="U59" s="161"/>
    </row>
    <row r="60" spans="2:21" x14ac:dyDescent="0.25">
      <c r="B60" s="158" t="s">
        <v>181</v>
      </c>
      <c r="C60" s="158" t="s">
        <v>182</v>
      </c>
      <c r="D60" s="165">
        <v>0</v>
      </c>
      <c r="E60" s="165">
        <v>0</v>
      </c>
      <c r="F60" s="165">
        <v>0</v>
      </c>
      <c r="G60" s="165">
        <v>0</v>
      </c>
      <c r="H60" s="165">
        <v>0</v>
      </c>
      <c r="I60" s="165">
        <v>0</v>
      </c>
      <c r="J60" s="165">
        <v>0</v>
      </c>
      <c r="K60" s="165">
        <v>0</v>
      </c>
      <c r="L60" s="165">
        <v>0</v>
      </c>
      <c r="M60" s="165">
        <v>0</v>
      </c>
      <c r="N60" s="165">
        <v>0</v>
      </c>
      <c r="O60" s="165">
        <v>0</v>
      </c>
      <c r="P60" s="137">
        <f t="shared" si="43"/>
        <v>0</v>
      </c>
      <c r="Q60" s="137">
        <f t="shared" si="39"/>
        <v>0</v>
      </c>
      <c r="R60" s="137">
        <f t="shared" si="40"/>
        <v>0</v>
      </c>
      <c r="S60" s="137">
        <f t="shared" si="41"/>
        <v>0</v>
      </c>
      <c r="T60" s="160">
        <f t="shared" si="42"/>
        <v>0</v>
      </c>
      <c r="U60" s="161"/>
    </row>
    <row r="61" spans="2:21" x14ac:dyDescent="0.25">
      <c r="B61" s="162" t="s">
        <v>183</v>
      </c>
      <c r="C61" s="162" t="s">
        <v>184</v>
      </c>
      <c r="D61" s="163">
        <f>SUM(D62:D68)</f>
        <v>0</v>
      </c>
      <c r="E61" s="163">
        <f t="shared" ref="E61:T61" si="44">SUM(E62:E68)</f>
        <v>0</v>
      </c>
      <c r="F61" s="163">
        <f t="shared" si="44"/>
        <v>0</v>
      </c>
      <c r="G61" s="163">
        <f t="shared" si="44"/>
        <v>0</v>
      </c>
      <c r="H61" s="163">
        <f t="shared" si="44"/>
        <v>0</v>
      </c>
      <c r="I61" s="163">
        <f t="shared" si="44"/>
        <v>0</v>
      </c>
      <c r="J61" s="163">
        <f t="shared" si="44"/>
        <v>0</v>
      </c>
      <c r="K61" s="163">
        <f t="shared" si="44"/>
        <v>0</v>
      </c>
      <c r="L61" s="163">
        <f t="shared" si="44"/>
        <v>0</v>
      </c>
      <c r="M61" s="163">
        <f t="shared" si="44"/>
        <v>0</v>
      </c>
      <c r="N61" s="163">
        <f t="shared" si="44"/>
        <v>0</v>
      </c>
      <c r="O61" s="163">
        <f t="shared" si="44"/>
        <v>0</v>
      </c>
      <c r="P61" s="163">
        <f t="shared" si="44"/>
        <v>0</v>
      </c>
      <c r="Q61" s="163">
        <f t="shared" si="44"/>
        <v>0</v>
      </c>
      <c r="R61" s="163">
        <f t="shared" si="44"/>
        <v>0</v>
      </c>
      <c r="S61" s="163">
        <f t="shared" si="44"/>
        <v>0</v>
      </c>
      <c r="T61" s="163">
        <f t="shared" si="44"/>
        <v>0</v>
      </c>
      <c r="U61" s="181">
        <f>T61/$T$14</f>
        <v>0</v>
      </c>
    </row>
    <row r="62" spans="2:21" x14ac:dyDescent="0.25">
      <c r="B62" s="158" t="s">
        <v>185</v>
      </c>
      <c r="C62" s="158" t="s">
        <v>186</v>
      </c>
      <c r="D62" s="165">
        <v>0</v>
      </c>
      <c r="E62" s="165">
        <v>0</v>
      </c>
      <c r="F62" s="165">
        <v>0</v>
      </c>
      <c r="G62" s="165">
        <v>0</v>
      </c>
      <c r="H62" s="165">
        <v>0</v>
      </c>
      <c r="I62" s="165">
        <v>0</v>
      </c>
      <c r="J62" s="165">
        <v>0</v>
      </c>
      <c r="K62" s="165">
        <v>0</v>
      </c>
      <c r="L62" s="165">
        <v>0</v>
      </c>
      <c r="M62" s="165">
        <v>0</v>
      </c>
      <c r="N62" s="165">
        <v>0</v>
      </c>
      <c r="O62" s="165">
        <v>0</v>
      </c>
      <c r="P62" s="137">
        <f>SUM(D62:F62)</f>
        <v>0</v>
      </c>
      <c r="Q62" s="137">
        <f>SUM(G62:I62)</f>
        <v>0</v>
      </c>
      <c r="R62" s="137">
        <f>SUM(J62:L62)</f>
        <v>0</v>
      </c>
      <c r="S62" s="137">
        <f>SUM(M62:O62)</f>
        <v>0</v>
      </c>
      <c r="T62" s="160">
        <f t="shared" ref="T62:T68" si="45">SUM(D62:O62)</f>
        <v>0</v>
      </c>
      <c r="U62" s="161"/>
    </row>
    <row r="63" spans="2:21" x14ac:dyDescent="0.25">
      <c r="B63" s="158" t="s">
        <v>187</v>
      </c>
      <c r="C63" s="158" t="s">
        <v>188</v>
      </c>
      <c r="D63" s="165">
        <v>0</v>
      </c>
      <c r="E63" s="165">
        <v>0</v>
      </c>
      <c r="F63" s="165">
        <v>0</v>
      </c>
      <c r="G63" s="165">
        <v>0</v>
      </c>
      <c r="H63" s="165">
        <v>0</v>
      </c>
      <c r="I63" s="165">
        <v>0</v>
      </c>
      <c r="J63" s="165">
        <v>0</v>
      </c>
      <c r="K63" s="165">
        <v>0</v>
      </c>
      <c r="L63" s="165">
        <v>0</v>
      </c>
      <c r="M63" s="165">
        <v>0</v>
      </c>
      <c r="N63" s="165">
        <v>0</v>
      </c>
      <c r="O63" s="165">
        <v>0</v>
      </c>
      <c r="P63" s="137">
        <f>SUM(D63:F63)</f>
        <v>0</v>
      </c>
      <c r="Q63" s="137">
        <f>SUM(G63:I63)</f>
        <v>0</v>
      </c>
      <c r="R63" s="137">
        <f>SUM(J63:L63)</f>
        <v>0</v>
      </c>
      <c r="S63" s="137">
        <f>SUM(M63:O63)</f>
        <v>0</v>
      </c>
      <c r="T63" s="160">
        <f t="shared" si="45"/>
        <v>0</v>
      </c>
      <c r="U63" s="161"/>
    </row>
    <row r="64" spans="2:21" x14ac:dyDescent="0.25">
      <c r="B64" s="158" t="s">
        <v>189</v>
      </c>
      <c r="C64" s="158" t="s">
        <v>190</v>
      </c>
      <c r="D64" s="165">
        <v>0</v>
      </c>
      <c r="E64" s="165">
        <v>0</v>
      </c>
      <c r="F64" s="165">
        <v>0</v>
      </c>
      <c r="G64" s="165">
        <v>0</v>
      </c>
      <c r="H64" s="165">
        <v>0</v>
      </c>
      <c r="I64" s="165">
        <v>0</v>
      </c>
      <c r="J64" s="165">
        <v>0</v>
      </c>
      <c r="K64" s="165">
        <v>0</v>
      </c>
      <c r="L64" s="165">
        <v>0</v>
      </c>
      <c r="M64" s="165">
        <v>0</v>
      </c>
      <c r="N64" s="165">
        <v>0</v>
      </c>
      <c r="O64" s="165">
        <v>0</v>
      </c>
      <c r="P64" s="137">
        <f t="shared" ref="P64:P68" si="46">SUM(D64:F64)</f>
        <v>0</v>
      </c>
      <c r="Q64" s="137">
        <f t="shared" ref="Q64:Q68" si="47">SUM(G64:I64)</f>
        <v>0</v>
      </c>
      <c r="R64" s="137">
        <f t="shared" ref="R64:R68" si="48">SUM(J64:L64)</f>
        <v>0</v>
      </c>
      <c r="S64" s="137">
        <f t="shared" ref="S64:S68" si="49">SUM(M64:O64)</f>
        <v>0</v>
      </c>
      <c r="T64" s="160">
        <f t="shared" si="45"/>
        <v>0</v>
      </c>
      <c r="U64" s="161"/>
    </row>
    <row r="65" spans="2:21" x14ac:dyDescent="0.25">
      <c r="B65" s="158" t="s">
        <v>191</v>
      </c>
      <c r="C65" s="158" t="s">
        <v>192</v>
      </c>
      <c r="D65" s="165">
        <v>0</v>
      </c>
      <c r="E65" s="165">
        <v>0</v>
      </c>
      <c r="F65" s="165">
        <v>0</v>
      </c>
      <c r="G65" s="165">
        <v>0</v>
      </c>
      <c r="H65" s="165">
        <v>0</v>
      </c>
      <c r="I65" s="165">
        <v>0</v>
      </c>
      <c r="J65" s="165">
        <v>0</v>
      </c>
      <c r="K65" s="165">
        <v>0</v>
      </c>
      <c r="L65" s="165">
        <v>0</v>
      </c>
      <c r="M65" s="165">
        <v>0</v>
      </c>
      <c r="N65" s="165">
        <v>0</v>
      </c>
      <c r="O65" s="165">
        <v>0</v>
      </c>
      <c r="P65" s="137">
        <f t="shared" si="46"/>
        <v>0</v>
      </c>
      <c r="Q65" s="137">
        <f t="shared" si="47"/>
        <v>0</v>
      </c>
      <c r="R65" s="137">
        <f t="shared" si="48"/>
        <v>0</v>
      </c>
      <c r="S65" s="137">
        <f t="shared" si="49"/>
        <v>0</v>
      </c>
      <c r="T65" s="160">
        <f t="shared" si="45"/>
        <v>0</v>
      </c>
      <c r="U65" s="161"/>
    </row>
    <row r="66" spans="2:21" x14ac:dyDescent="0.25">
      <c r="B66" s="158" t="s">
        <v>193</v>
      </c>
      <c r="C66" s="158" t="s">
        <v>194</v>
      </c>
      <c r="D66" s="165">
        <v>0</v>
      </c>
      <c r="E66" s="165">
        <v>0</v>
      </c>
      <c r="F66" s="165">
        <v>0</v>
      </c>
      <c r="G66" s="165">
        <v>0</v>
      </c>
      <c r="H66" s="165">
        <v>0</v>
      </c>
      <c r="I66" s="165">
        <v>0</v>
      </c>
      <c r="J66" s="165">
        <v>0</v>
      </c>
      <c r="K66" s="165">
        <v>0</v>
      </c>
      <c r="L66" s="165">
        <v>0</v>
      </c>
      <c r="M66" s="165">
        <v>0</v>
      </c>
      <c r="N66" s="165">
        <v>0</v>
      </c>
      <c r="O66" s="165">
        <v>0</v>
      </c>
      <c r="P66" s="137">
        <f t="shared" si="46"/>
        <v>0</v>
      </c>
      <c r="Q66" s="137">
        <f t="shared" si="47"/>
        <v>0</v>
      </c>
      <c r="R66" s="137">
        <f t="shared" si="48"/>
        <v>0</v>
      </c>
      <c r="S66" s="137">
        <f t="shared" si="49"/>
        <v>0</v>
      </c>
      <c r="T66" s="160">
        <f t="shared" si="45"/>
        <v>0</v>
      </c>
      <c r="U66" s="161"/>
    </row>
    <row r="67" spans="2:21" x14ac:dyDescent="0.25">
      <c r="B67" s="158" t="s">
        <v>195</v>
      </c>
      <c r="C67" s="158" t="s">
        <v>196</v>
      </c>
      <c r="D67" s="165">
        <v>0</v>
      </c>
      <c r="E67" s="165">
        <v>0</v>
      </c>
      <c r="F67" s="165">
        <v>0</v>
      </c>
      <c r="G67" s="165">
        <v>0</v>
      </c>
      <c r="H67" s="165">
        <v>0</v>
      </c>
      <c r="I67" s="165">
        <v>0</v>
      </c>
      <c r="J67" s="165">
        <v>0</v>
      </c>
      <c r="K67" s="165">
        <v>0</v>
      </c>
      <c r="L67" s="165">
        <v>0</v>
      </c>
      <c r="M67" s="165">
        <v>0</v>
      </c>
      <c r="N67" s="165">
        <v>0</v>
      </c>
      <c r="O67" s="165">
        <v>0</v>
      </c>
      <c r="P67" s="137">
        <f t="shared" si="46"/>
        <v>0</v>
      </c>
      <c r="Q67" s="137">
        <f t="shared" si="47"/>
        <v>0</v>
      </c>
      <c r="R67" s="137">
        <f t="shared" si="48"/>
        <v>0</v>
      </c>
      <c r="S67" s="137">
        <f t="shared" si="49"/>
        <v>0</v>
      </c>
      <c r="T67" s="160">
        <f t="shared" si="45"/>
        <v>0</v>
      </c>
      <c r="U67" s="161"/>
    </row>
    <row r="68" spans="2:21" x14ac:dyDescent="0.25">
      <c r="B68" s="158" t="s">
        <v>197</v>
      </c>
      <c r="C68" s="158" t="s">
        <v>198</v>
      </c>
      <c r="D68" s="165">
        <v>0</v>
      </c>
      <c r="E68" s="165">
        <v>0</v>
      </c>
      <c r="F68" s="165">
        <v>0</v>
      </c>
      <c r="G68" s="165">
        <v>0</v>
      </c>
      <c r="H68" s="165">
        <v>0</v>
      </c>
      <c r="I68" s="165">
        <v>0</v>
      </c>
      <c r="J68" s="165">
        <v>0</v>
      </c>
      <c r="K68" s="165">
        <v>0</v>
      </c>
      <c r="L68" s="165">
        <v>0</v>
      </c>
      <c r="M68" s="165">
        <v>0</v>
      </c>
      <c r="N68" s="165">
        <v>0</v>
      </c>
      <c r="O68" s="165">
        <v>0</v>
      </c>
      <c r="P68" s="137">
        <f t="shared" si="46"/>
        <v>0</v>
      </c>
      <c r="Q68" s="137">
        <f t="shared" si="47"/>
        <v>0</v>
      </c>
      <c r="R68" s="137">
        <f t="shared" si="48"/>
        <v>0</v>
      </c>
      <c r="S68" s="137">
        <f t="shared" si="49"/>
        <v>0</v>
      </c>
      <c r="T68" s="160">
        <f t="shared" si="45"/>
        <v>0</v>
      </c>
      <c r="U68" s="161"/>
    </row>
    <row r="69" spans="2:21" x14ac:dyDescent="0.25">
      <c r="B69" s="184" t="s">
        <v>199</v>
      </c>
      <c r="C69" s="162" t="s">
        <v>200</v>
      </c>
      <c r="D69" s="163">
        <f t="shared" ref="D69:T69" si="50">SUM(D70:D78)</f>
        <v>0</v>
      </c>
      <c r="E69" s="163">
        <f t="shared" si="50"/>
        <v>0</v>
      </c>
      <c r="F69" s="163">
        <f t="shared" si="50"/>
        <v>0</v>
      </c>
      <c r="G69" s="163">
        <f t="shared" si="50"/>
        <v>0</v>
      </c>
      <c r="H69" s="163">
        <f t="shared" si="50"/>
        <v>0</v>
      </c>
      <c r="I69" s="163">
        <f t="shared" si="50"/>
        <v>0</v>
      </c>
      <c r="J69" s="163">
        <f t="shared" si="50"/>
        <v>0</v>
      </c>
      <c r="K69" s="163">
        <f t="shared" si="50"/>
        <v>0</v>
      </c>
      <c r="L69" s="163">
        <f t="shared" si="50"/>
        <v>0</v>
      </c>
      <c r="M69" s="163">
        <f t="shared" si="50"/>
        <v>0</v>
      </c>
      <c r="N69" s="163">
        <f t="shared" si="50"/>
        <v>0</v>
      </c>
      <c r="O69" s="163">
        <f t="shared" si="50"/>
        <v>0</v>
      </c>
      <c r="P69" s="163">
        <f t="shared" si="50"/>
        <v>0</v>
      </c>
      <c r="Q69" s="163">
        <f t="shared" si="50"/>
        <v>0</v>
      </c>
      <c r="R69" s="163">
        <f t="shared" si="50"/>
        <v>0</v>
      </c>
      <c r="S69" s="163">
        <f t="shared" si="50"/>
        <v>0</v>
      </c>
      <c r="T69" s="163">
        <f t="shared" si="50"/>
        <v>0</v>
      </c>
      <c r="U69" s="181">
        <f>T69/$T$14</f>
        <v>0</v>
      </c>
    </row>
    <row r="70" spans="2:21" x14ac:dyDescent="0.25">
      <c r="B70" s="158" t="s">
        <v>201</v>
      </c>
      <c r="C70" s="158" t="s">
        <v>202</v>
      </c>
      <c r="D70" s="165">
        <v>0</v>
      </c>
      <c r="E70" s="165">
        <v>0</v>
      </c>
      <c r="F70" s="165">
        <v>0</v>
      </c>
      <c r="G70" s="165">
        <v>0</v>
      </c>
      <c r="H70" s="165">
        <v>0</v>
      </c>
      <c r="I70" s="165">
        <v>0</v>
      </c>
      <c r="J70" s="165">
        <v>0</v>
      </c>
      <c r="K70" s="165">
        <v>0</v>
      </c>
      <c r="L70" s="165">
        <v>0</v>
      </c>
      <c r="M70" s="165">
        <v>0</v>
      </c>
      <c r="N70" s="165">
        <v>0</v>
      </c>
      <c r="O70" s="165">
        <v>0</v>
      </c>
      <c r="P70" s="144">
        <f>SUM(D70:F70)</f>
        <v>0</v>
      </c>
      <c r="Q70" s="144">
        <f t="shared" ref="Q70:Q78" si="51">SUM(G70:I70)</f>
        <v>0</v>
      </c>
      <c r="R70" s="144">
        <f t="shared" ref="R70:R78" si="52">SUM(J70:L70)</f>
        <v>0</v>
      </c>
      <c r="S70" s="144">
        <f t="shared" ref="S70:S78" si="53">SUM(M70:O70)</f>
        <v>0</v>
      </c>
      <c r="T70" s="160">
        <f t="shared" ref="T70:T78" si="54">SUM(D70:O70)</f>
        <v>0</v>
      </c>
      <c r="U70" s="161"/>
    </row>
    <row r="71" spans="2:21" x14ac:dyDescent="0.25">
      <c r="B71" s="158" t="s">
        <v>203</v>
      </c>
      <c r="C71" s="158" t="s">
        <v>204</v>
      </c>
      <c r="D71" s="165">
        <v>0</v>
      </c>
      <c r="E71" s="165">
        <v>0</v>
      </c>
      <c r="F71" s="165">
        <v>0</v>
      </c>
      <c r="G71" s="165">
        <v>0</v>
      </c>
      <c r="H71" s="165">
        <v>0</v>
      </c>
      <c r="I71" s="165">
        <v>0</v>
      </c>
      <c r="J71" s="165">
        <v>0</v>
      </c>
      <c r="K71" s="165">
        <v>0</v>
      </c>
      <c r="L71" s="165">
        <v>0</v>
      </c>
      <c r="M71" s="165">
        <v>0</v>
      </c>
      <c r="N71" s="165">
        <v>0</v>
      </c>
      <c r="O71" s="165">
        <v>0</v>
      </c>
      <c r="P71" s="144">
        <f t="shared" ref="P71:P78" si="55">SUM(D71:F71)</f>
        <v>0</v>
      </c>
      <c r="Q71" s="144">
        <f t="shared" si="51"/>
        <v>0</v>
      </c>
      <c r="R71" s="144">
        <f t="shared" si="52"/>
        <v>0</v>
      </c>
      <c r="S71" s="144">
        <f t="shared" si="53"/>
        <v>0</v>
      </c>
      <c r="T71" s="160">
        <f t="shared" si="54"/>
        <v>0</v>
      </c>
      <c r="U71" s="161"/>
    </row>
    <row r="72" spans="2:21" x14ac:dyDescent="0.25">
      <c r="B72" s="158" t="s">
        <v>205</v>
      </c>
      <c r="C72" s="158" t="s">
        <v>206</v>
      </c>
      <c r="D72" s="165">
        <v>0</v>
      </c>
      <c r="E72" s="165">
        <v>0</v>
      </c>
      <c r="F72" s="165">
        <v>0</v>
      </c>
      <c r="G72" s="165">
        <v>0</v>
      </c>
      <c r="H72" s="165">
        <v>0</v>
      </c>
      <c r="I72" s="165">
        <v>0</v>
      </c>
      <c r="J72" s="165">
        <v>0</v>
      </c>
      <c r="K72" s="165">
        <v>0</v>
      </c>
      <c r="L72" s="165">
        <v>0</v>
      </c>
      <c r="M72" s="165">
        <v>0</v>
      </c>
      <c r="N72" s="165">
        <v>0</v>
      </c>
      <c r="O72" s="165">
        <v>0</v>
      </c>
      <c r="P72" s="144">
        <f t="shared" si="55"/>
        <v>0</v>
      </c>
      <c r="Q72" s="144">
        <f t="shared" si="51"/>
        <v>0</v>
      </c>
      <c r="R72" s="144">
        <f t="shared" si="52"/>
        <v>0</v>
      </c>
      <c r="S72" s="144">
        <f t="shared" si="53"/>
        <v>0</v>
      </c>
      <c r="T72" s="160">
        <f t="shared" si="54"/>
        <v>0</v>
      </c>
      <c r="U72" s="161"/>
    </row>
    <row r="73" spans="2:21" x14ac:dyDescent="0.25">
      <c r="B73" s="158" t="s">
        <v>207</v>
      </c>
      <c r="C73" s="158" t="s">
        <v>208</v>
      </c>
      <c r="D73" s="165">
        <v>0</v>
      </c>
      <c r="E73" s="165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0</v>
      </c>
      <c r="K73" s="165">
        <v>0</v>
      </c>
      <c r="L73" s="165">
        <v>0</v>
      </c>
      <c r="M73" s="165">
        <v>0</v>
      </c>
      <c r="N73" s="165">
        <v>0</v>
      </c>
      <c r="O73" s="165">
        <v>0</v>
      </c>
      <c r="P73" s="144">
        <f t="shared" si="55"/>
        <v>0</v>
      </c>
      <c r="Q73" s="144">
        <f t="shared" si="51"/>
        <v>0</v>
      </c>
      <c r="R73" s="144">
        <f t="shared" si="52"/>
        <v>0</v>
      </c>
      <c r="S73" s="144">
        <f t="shared" si="53"/>
        <v>0</v>
      </c>
      <c r="T73" s="160">
        <f t="shared" si="54"/>
        <v>0</v>
      </c>
      <c r="U73" s="161"/>
    </row>
    <row r="74" spans="2:21" x14ac:dyDescent="0.25">
      <c r="B74" s="158" t="s">
        <v>209</v>
      </c>
      <c r="C74" s="158" t="s">
        <v>210</v>
      </c>
      <c r="D74" s="165">
        <v>0</v>
      </c>
      <c r="E74" s="165">
        <v>0</v>
      </c>
      <c r="F74" s="165">
        <v>0</v>
      </c>
      <c r="G74" s="165">
        <v>0</v>
      </c>
      <c r="H74" s="165">
        <v>0</v>
      </c>
      <c r="I74" s="165">
        <v>0</v>
      </c>
      <c r="J74" s="165">
        <v>0</v>
      </c>
      <c r="K74" s="165">
        <v>0</v>
      </c>
      <c r="L74" s="165">
        <v>0</v>
      </c>
      <c r="M74" s="165">
        <v>0</v>
      </c>
      <c r="N74" s="165">
        <v>0</v>
      </c>
      <c r="O74" s="165">
        <v>0</v>
      </c>
      <c r="P74" s="144">
        <f t="shared" si="55"/>
        <v>0</v>
      </c>
      <c r="Q74" s="144">
        <f t="shared" si="51"/>
        <v>0</v>
      </c>
      <c r="R74" s="144">
        <f t="shared" si="52"/>
        <v>0</v>
      </c>
      <c r="S74" s="144">
        <f t="shared" si="53"/>
        <v>0</v>
      </c>
      <c r="T74" s="160">
        <f t="shared" si="54"/>
        <v>0</v>
      </c>
      <c r="U74" s="161"/>
    </row>
    <row r="75" spans="2:21" x14ac:dyDescent="0.25">
      <c r="B75" s="158" t="s">
        <v>211</v>
      </c>
      <c r="C75" s="158" t="s">
        <v>212</v>
      </c>
      <c r="D75" s="165">
        <v>0</v>
      </c>
      <c r="E75" s="165">
        <v>0</v>
      </c>
      <c r="F75" s="165">
        <v>0</v>
      </c>
      <c r="G75" s="165">
        <v>0</v>
      </c>
      <c r="H75" s="165">
        <v>0</v>
      </c>
      <c r="I75" s="165">
        <v>0</v>
      </c>
      <c r="J75" s="165">
        <v>0</v>
      </c>
      <c r="K75" s="165">
        <v>0</v>
      </c>
      <c r="L75" s="165">
        <v>0</v>
      </c>
      <c r="M75" s="165">
        <v>0</v>
      </c>
      <c r="N75" s="165">
        <v>0</v>
      </c>
      <c r="O75" s="165">
        <v>0</v>
      </c>
      <c r="P75" s="144">
        <f t="shared" si="55"/>
        <v>0</v>
      </c>
      <c r="Q75" s="144">
        <f t="shared" si="51"/>
        <v>0</v>
      </c>
      <c r="R75" s="144">
        <f t="shared" si="52"/>
        <v>0</v>
      </c>
      <c r="S75" s="144">
        <f t="shared" si="53"/>
        <v>0</v>
      </c>
      <c r="T75" s="160">
        <f t="shared" si="54"/>
        <v>0</v>
      </c>
      <c r="U75" s="161"/>
    </row>
    <row r="76" spans="2:21" x14ac:dyDescent="0.25">
      <c r="B76" s="158" t="s">
        <v>213</v>
      </c>
      <c r="C76" s="158" t="s">
        <v>214</v>
      </c>
      <c r="D76" s="165">
        <v>0</v>
      </c>
      <c r="E76" s="165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44">
        <f t="shared" si="55"/>
        <v>0</v>
      </c>
      <c r="Q76" s="144">
        <f t="shared" si="51"/>
        <v>0</v>
      </c>
      <c r="R76" s="144">
        <f t="shared" si="52"/>
        <v>0</v>
      </c>
      <c r="S76" s="144">
        <f t="shared" si="53"/>
        <v>0</v>
      </c>
      <c r="T76" s="160">
        <f t="shared" si="54"/>
        <v>0</v>
      </c>
      <c r="U76" s="161"/>
    </row>
    <row r="77" spans="2:21" x14ac:dyDescent="0.25">
      <c r="B77" s="158" t="s">
        <v>215</v>
      </c>
      <c r="C77" s="158" t="s">
        <v>216</v>
      </c>
      <c r="D77" s="165">
        <v>0</v>
      </c>
      <c r="E77" s="165">
        <v>0</v>
      </c>
      <c r="F77" s="165">
        <v>0</v>
      </c>
      <c r="G77" s="165">
        <v>0</v>
      </c>
      <c r="H77" s="165">
        <v>0</v>
      </c>
      <c r="I77" s="165">
        <v>0</v>
      </c>
      <c r="J77" s="165">
        <v>0</v>
      </c>
      <c r="K77" s="165">
        <v>0</v>
      </c>
      <c r="L77" s="165">
        <v>0</v>
      </c>
      <c r="M77" s="165">
        <v>0</v>
      </c>
      <c r="N77" s="165">
        <v>0</v>
      </c>
      <c r="O77" s="165">
        <v>0</v>
      </c>
      <c r="P77" s="144">
        <f t="shared" si="55"/>
        <v>0</v>
      </c>
      <c r="Q77" s="144">
        <f t="shared" si="51"/>
        <v>0</v>
      </c>
      <c r="R77" s="144">
        <f t="shared" si="52"/>
        <v>0</v>
      </c>
      <c r="S77" s="144">
        <f t="shared" si="53"/>
        <v>0</v>
      </c>
      <c r="T77" s="160">
        <f t="shared" si="54"/>
        <v>0</v>
      </c>
      <c r="U77" s="161"/>
    </row>
    <row r="78" spans="2:21" x14ac:dyDescent="0.25">
      <c r="B78" s="158" t="s">
        <v>217</v>
      </c>
      <c r="C78" s="158" t="s">
        <v>218</v>
      </c>
      <c r="D78" s="165">
        <v>0</v>
      </c>
      <c r="E78" s="165">
        <v>0</v>
      </c>
      <c r="F78" s="165">
        <v>0</v>
      </c>
      <c r="G78" s="165">
        <v>0</v>
      </c>
      <c r="H78" s="165">
        <v>0</v>
      </c>
      <c r="I78" s="165">
        <v>0</v>
      </c>
      <c r="J78" s="165">
        <v>0</v>
      </c>
      <c r="K78" s="165">
        <v>0</v>
      </c>
      <c r="L78" s="165">
        <v>0</v>
      </c>
      <c r="M78" s="165">
        <v>0</v>
      </c>
      <c r="N78" s="165">
        <v>0</v>
      </c>
      <c r="O78" s="165">
        <v>0</v>
      </c>
      <c r="P78" s="144">
        <f t="shared" si="55"/>
        <v>0</v>
      </c>
      <c r="Q78" s="144">
        <f t="shared" si="51"/>
        <v>0</v>
      </c>
      <c r="R78" s="144">
        <f t="shared" si="52"/>
        <v>0</v>
      </c>
      <c r="S78" s="144">
        <f t="shared" si="53"/>
        <v>0</v>
      </c>
      <c r="T78" s="160">
        <f t="shared" si="54"/>
        <v>0</v>
      </c>
      <c r="U78" s="161"/>
    </row>
    <row r="79" spans="2:21" x14ac:dyDescent="0.25">
      <c r="B79" s="162" t="s">
        <v>219</v>
      </c>
      <c r="C79" s="162" t="s">
        <v>220</v>
      </c>
      <c r="D79" s="163">
        <f>SUM(D80:D87)</f>
        <v>0</v>
      </c>
      <c r="E79" s="163">
        <f t="shared" ref="E79:T79" si="56">SUM(E80:E87)</f>
        <v>0</v>
      </c>
      <c r="F79" s="163">
        <f t="shared" si="56"/>
        <v>0</v>
      </c>
      <c r="G79" s="163">
        <f t="shared" si="56"/>
        <v>0</v>
      </c>
      <c r="H79" s="163">
        <f t="shared" si="56"/>
        <v>0</v>
      </c>
      <c r="I79" s="163">
        <f t="shared" si="56"/>
        <v>0</v>
      </c>
      <c r="J79" s="163">
        <f t="shared" si="56"/>
        <v>0</v>
      </c>
      <c r="K79" s="163">
        <f t="shared" si="56"/>
        <v>0</v>
      </c>
      <c r="L79" s="163">
        <f t="shared" si="56"/>
        <v>0</v>
      </c>
      <c r="M79" s="163">
        <f t="shared" si="56"/>
        <v>0</v>
      </c>
      <c r="N79" s="163">
        <f t="shared" si="56"/>
        <v>0</v>
      </c>
      <c r="O79" s="163">
        <f t="shared" si="56"/>
        <v>0</v>
      </c>
      <c r="P79" s="163">
        <f t="shared" si="56"/>
        <v>0</v>
      </c>
      <c r="Q79" s="163">
        <f t="shared" si="56"/>
        <v>0</v>
      </c>
      <c r="R79" s="163">
        <f t="shared" si="56"/>
        <v>0</v>
      </c>
      <c r="S79" s="163">
        <f t="shared" si="56"/>
        <v>0</v>
      </c>
      <c r="T79" s="163">
        <f t="shared" si="56"/>
        <v>0</v>
      </c>
      <c r="U79" s="181">
        <f>T79/$T$14</f>
        <v>0</v>
      </c>
    </row>
    <row r="80" spans="2:21" x14ac:dyDescent="0.25">
      <c r="B80" s="158" t="s">
        <v>221</v>
      </c>
      <c r="C80" s="158" t="s">
        <v>222</v>
      </c>
      <c r="D80" s="165">
        <v>0</v>
      </c>
      <c r="E80" s="165">
        <v>0</v>
      </c>
      <c r="F80" s="165">
        <v>0</v>
      </c>
      <c r="G80" s="165">
        <v>0</v>
      </c>
      <c r="H80" s="165">
        <v>0</v>
      </c>
      <c r="I80" s="165">
        <v>0</v>
      </c>
      <c r="J80" s="165">
        <v>0</v>
      </c>
      <c r="K80" s="165">
        <v>0</v>
      </c>
      <c r="L80" s="165">
        <v>0</v>
      </c>
      <c r="M80" s="165">
        <v>0</v>
      </c>
      <c r="N80" s="165">
        <v>0</v>
      </c>
      <c r="O80" s="165">
        <v>0</v>
      </c>
      <c r="P80" s="137">
        <f>SUM(D80:F80)</f>
        <v>0</v>
      </c>
      <c r="Q80" s="137">
        <f t="shared" ref="Q80:Q87" si="57">SUM(G80:I80)</f>
        <v>0</v>
      </c>
      <c r="R80" s="137">
        <f t="shared" ref="R80:R87" si="58">SUM(J80:L80)</f>
        <v>0</v>
      </c>
      <c r="S80" s="137">
        <f t="shared" ref="S80:S87" si="59">SUM(M80:O80)</f>
        <v>0</v>
      </c>
      <c r="T80" s="185">
        <f t="shared" ref="T80:T87" si="60">SUM(D80:O80)</f>
        <v>0</v>
      </c>
      <c r="U80" s="161"/>
    </row>
    <row r="81" spans="2:21" x14ac:dyDescent="0.25">
      <c r="B81" s="158" t="s">
        <v>223</v>
      </c>
      <c r="C81" s="158" t="s">
        <v>224</v>
      </c>
      <c r="D81" s="165">
        <v>0</v>
      </c>
      <c r="E81" s="165">
        <v>0</v>
      </c>
      <c r="F81" s="165">
        <v>0</v>
      </c>
      <c r="G81" s="165">
        <v>0</v>
      </c>
      <c r="H81" s="165">
        <v>0</v>
      </c>
      <c r="I81" s="165">
        <v>0</v>
      </c>
      <c r="J81" s="165">
        <v>0</v>
      </c>
      <c r="K81" s="165">
        <v>0</v>
      </c>
      <c r="L81" s="165">
        <v>0</v>
      </c>
      <c r="M81" s="165">
        <v>0</v>
      </c>
      <c r="N81" s="165">
        <v>0</v>
      </c>
      <c r="O81" s="165">
        <v>0</v>
      </c>
      <c r="P81" s="137">
        <f t="shared" ref="P81:P87" si="61">SUM(D81:F81)</f>
        <v>0</v>
      </c>
      <c r="Q81" s="137">
        <f t="shared" si="57"/>
        <v>0</v>
      </c>
      <c r="R81" s="137">
        <f t="shared" si="58"/>
        <v>0</v>
      </c>
      <c r="S81" s="137">
        <f t="shared" si="59"/>
        <v>0</v>
      </c>
      <c r="T81" s="185">
        <f t="shared" si="60"/>
        <v>0</v>
      </c>
      <c r="U81" s="161"/>
    </row>
    <row r="82" spans="2:21" x14ac:dyDescent="0.25">
      <c r="B82" s="158" t="s">
        <v>225</v>
      </c>
      <c r="C82" s="158" t="s">
        <v>226</v>
      </c>
      <c r="D82" s="165">
        <v>0</v>
      </c>
      <c r="E82" s="165">
        <v>0</v>
      </c>
      <c r="F82" s="165">
        <v>0</v>
      </c>
      <c r="G82" s="165">
        <v>0</v>
      </c>
      <c r="H82" s="165">
        <v>0</v>
      </c>
      <c r="I82" s="165">
        <v>0</v>
      </c>
      <c r="J82" s="165">
        <v>0</v>
      </c>
      <c r="K82" s="165">
        <v>0</v>
      </c>
      <c r="L82" s="165">
        <v>0</v>
      </c>
      <c r="M82" s="165">
        <v>0</v>
      </c>
      <c r="N82" s="165">
        <v>0</v>
      </c>
      <c r="O82" s="165">
        <v>0</v>
      </c>
      <c r="P82" s="137">
        <f t="shared" si="61"/>
        <v>0</v>
      </c>
      <c r="Q82" s="137">
        <f t="shared" si="57"/>
        <v>0</v>
      </c>
      <c r="R82" s="137">
        <f t="shared" si="58"/>
        <v>0</v>
      </c>
      <c r="S82" s="137">
        <f t="shared" si="59"/>
        <v>0</v>
      </c>
      <c r="T82" s="185">
        <f t="shared" si="60"/>
        <v>0</v>
      </c>
      <c r="U82" s="161"/>
    </row>
    <row r="83" spans="2:21" x14ac:dyDescent="0.25">
      <c r="B83" s="158" t="s">
        <v>227</v>
      </c>
      <c r="C83" s="158" t="s">
        <v>228</v>
      </c>
      <c r="D83" s="165">
        <v>0</v>
      </c>
      <c r="E83" s="165">
        <v>0</v>
      </c>
      <c r="F83" s="165">
        <v>0</v>
      </c>
      <c r="G83" s="165">
        <v>0</v>
      </c>
      <c r="H83" s="165">
        <v>0</v>
      </c>
      <c r="I83" s="165">
        <v>0</v>
      </c>
      <c r="J83" s="165">
        <v>0</v>
      </c>
      <c r="K83" s="165">
        <v>0</v>
      </c>
      <c r="L83" s="165">
        <v>0</v>
      </c>
      <c r="M83" s="165">
        <v>0</v>
      </c>
      <c r="N83" s="165">
        <v>0</v>
      </c>
      <c r="O83" s="165">
        <v>0</v>
      </c>
      <c r="P83" s="137">
        <f t="shared" si="61"/>
        <v>0</v>
      </c>
      <c r="Q83" s="137">
        <f t="shared" si="57"/>
        <v>0</v>
      </c>
      <c r="R83" s="137">
        <f t="shared" si="58"/>
        <v>0</v>
      </c>
      <c r="S83" s="137">
        <f t="shared" si="59"/>
        <v>0</v>
      </c>
      <c r="T83" s="185">
        <f t="shared" si="60"/>
        <v>0</v>
      </c>
      <c r="U83" s="161"/>
    </row>
    <row r="84" spans="2:21" x14ac:dyDescent="0.25">
      <c r="B84" s="158" t="s">
        <v>229</v>
      </c>
      <c r="C84" s="158" t="s">
        <v>230</v>
      </c>
      <c r="D84" s="165">
        <v>0</v>
      </c>
      <c r="E84" s="165">
        <v>0</v>
      </c>
      <c r="F84" s="165">
        <v>0</v>
      </c>
      <c r="G84" s="165">
        <v>0</v>
      </c>
      <c r="H84" s="165">
        <v>0</v>
      </c>
      <c r="I84" s="165">
        <v>0</v>
      </c>
      <c r="J84" s="165">
        <v>0</v>
      </c>
      <c r="K84" s="165">
        <v>0</v>
      </c>
      <c r="L84" s="165">
        <v>0</v>
      </c>
      <c r="M84" s="165">
        <v>0</v>
      </c>
      <c r="N84" s="165">
        <v>0</v>
      </c>
      <c r="O84" s="165">
        <v>0</v>
      </c>
      <c r="P84" s="137">
        <f t="shared" si="61"/>
        <v>0</v>
      </c>
      <c r="Q84" s="137">
        <f t="shared" si="57"/>
        <v>0</v>
      </c>
      <c r="R84" s="137">
        <f t="shared" si="58"/>
        <v>0</v>
      </c>
      <c r="S84" s="137">
        <f t="shared" si="59"/>
        <v>0</v>
      </c>
      <c r="T84" s="185">
        <f t="shared" si="60"/>
        <v>0</v>
      </c>
      <c r="U84" s="161"/>
    </row>
    <row r="85" spans="2:21" x14ac:dyDescent="0.25">
      <c r="B85" s="158" t="s">
        <v>231</v>
      </c>
      <c r="C85" s="158" t="s">
        <v>232</v>
      </c>
      <c r="D85" s="165">
        <v>0</v>
      </c>
      <c r="E85" s="165">
        <v>0</v>
      </c>
      <c r="F85" s="165">
        <v>0</v>
      </c>
      <c r="G85" s="165">
        <v>0</v>
      </c>
      <c r="H85" s="165">
        <v>0</v>
      </c>
      <c r="I85" s="165">
        <v>0</v>
      </c>
      <c r="J85" s="165">
        <v>0</v>
      </c>
      <c r="K85" s="165">
        <v>0</v>
      </c>
      <c r="L85" s="165">
        <v>0</v>
      </c>
      <c r="M85" s="165">
        <v>0</v>
      </c>
      <c r="N85" s="165">
        <v>0</v>
      </c>
      <c r="O85" s="165">
        <v>0</v>
      </c>
      <c r="P85" s="137">
        <f t="shared" si="61"/>
        <v>0</v>
      </c>
      <c r="Q85" s="137">
        <f t="shared" si="57"/>
        <v>0</v>
      </c>
      <c r="R85" s="137">
        <f t="shared" si="58"/>
        <v>0</v>
      </c>
      <c r="S85" s="137">
        <f t="shared" si="59"/>
        <v>0</v>
      </c>
      <c r="T85" s="185">
        <f t="shared" si="60"/>
        <v>0</v>
      </c>
      <c r="U85" s="161"/>
    </row>
    <row r="86" spans="2:21" x14ac:dyDescent="0.25">
      <c r="B86" s="158" t="s">
        <v>233</v>
      </c>
      <c r="C86" s="158" t="s">
        <v>234</v>
      </c>
      <c r="D86" s="165">
        <v>0</v>
      </c>
      <c r="E86" s="165">
        <v>0</v>
      </c>
      <c r="F86" s="165">
        <v>0</v>
      </c>
      <c r="G86" s="165">
        <v>0</v>
      </c>
      <c r="H86" s="165">
        <v>0</v>
      </c>
      <c r="I86" s="165">
        <v>0</v>
      </c>
      <c r="J86" s="165">
        <v>0</v>
      </c>
      <c r="K86" s="165">
        <v>0</v>
      </c>
      <c r="L86" s="165">
        <v>0</v>
      </c>
      <c r="M86" s="165">
        <v>0</v>
      </c>
      <c r="N86" s="165">
        <v>0</v>
      </c>
      <c r="O86" s="165">
        <v>0</v>
      </c>
      <c r="P86" s="137">
        <f t="shared" si="61"/>
        <v>0</v>
      </c>
      <c r="Q86" s="137">
        <f t="shared" si="57"/>
        <v>0</v>
      </c>
      <c r="R86" s="137">
        <f t="shared" si="58"/>
        <v>0</v>
      </c>
      <c r="S86" s="137">
        <f t="shared" si="59"/>
        <v>0</v>
      </c>
      <c r="T86" s="185">
        <f t="shared" si="60"/>
        <v>0</v>
      </c>
      <c r="U86" s="161"/>
    </row>
    <row r="87" spans="2:21" x14ac:dyDescent="0.25">
      <c r="B87" s="158" t="s">
        <v>235</v>
      </c>
      <c r="C87" s="158" t="s">
        <v>236</v>
      </c>
      <c r="D87" s="165">
        <v>0</v>
      </c>
      <c r="E87" s="165">
        <v>0</v>
      </c>
      <c r="F87" s="165">
        <v>0</v>
      </c>
      <c r="G87" s="165">
        <v>0</v>
      </c>
      <c r="H87" s="165">
        <v>0</v>
      </c>
      <c r="I87" s="165">
        <v>0</v>
      </c>
      <c r="J87" s="165">
        <v>0</v>
      </c>
      <c r="K87" s="165">
        <v>0</v>
      </c>
      <c r="L87" s="165">
        <v>0</v>
      </c>
      <c r="M87" s="165">
        <v>0</v>
      </c>
      <c r="N87" s="165">
        <v>0</v>
      </c>
      <c r="O87" s="165">
        <v>0</v>
      </c>
      <c r="P87" s="137">
        <f t="shared" si="61"/>
        <v>0</v>
      </c>
      <c r="Q87" s="137">
        <f t="shared" si="57"/>
        <v>0</v>
      </c>
      <c r="R87" s="137">
        <f t="shared" si="58"/>
        <v>0</v>
      </c>
      <c r="S87" s="137">
        <f t="shared" si="59"/>
        <v>0</v>
      </c>
      <c r="T87" s="185">
        <f t="shared" si="60"/>
        <v>0</v>
      </c>
      <c r="U87" s="161"/>
    </row>
    <row r="88" spans="2:21" ht="20.25" customHeight="1" x14ac:dyDescent="0.25">
      <c r="B88" s="184" t="s">
        <v>237</v>
      </c>
      <c r="C88" s="162" t="s">
        <v>238</v>
      </c>
      <c r="D88" s="163">
        <f>SUM(D89:D95)</f>
        <v>0</v>
      </c>
      <c r="E88" s="163">
        <f t="shared" ref="E88:T88" si="62">SUM(E89:E95)</f>
        <v>0</v>
      </c>
      <c r="F88" s="163">
        <f t="shared" si="62"/>
        <v>0</v>
      </c>
      <c r="G88" s="163">
        <f t="shared" si="62"/>
        <v>0</v>
      </c>
      <c r="H88" s="163">
        <f t="shared" si="62"/>
        <v>0</v>
      </c>
      <c r="I88" s="163">
        <f t="shared" si="62"/>
        <v>0</v>
      </c>
      <c r="J88" s="163">
        <f t="shared" si="62"/>
        <v>0</v>
      </c>
      <c r="K88" s="163">
        <f t="shared" si="62"/>
        <v>0</v>
      </c>
      <c r="L88" s="163">
        <f t="shared" si="62"/>
        <v>0</v>
      </c>
      <c r="M88" s="163">
        <f t="shared" si="62"/>
        <v>0</v>
      </c>
      <c r="N88" s="163">
        <f t="shared" si="62"/>
        <v>0</v>
      </c>
      <c r="O88" s="163">
        <f t="shared" si="62"/>
        <v>0</v>
      </c>
      <c r="P88" s="163">
        <f t="shared" si="62"/>
        <v>0</v>
      </c>
      <c r="Q88" s="163">
        <f t="shared" si="62"/>
        <v>0</v>
      </c>
      <c r="R88" s="163">
        <f t="shared" si="62"/>
        <v>0</v>
      </c>
      <c r="S88" s="163">
        <f t="shared" si="62"/>
        <v>0</v>
      </c>
      <c r="T88" s="163">
        <f t="shared" si="62"/>
        <v>0</v>
      </c>
      <c r="U88" s="164">
        <f>T88/$T$14</f>
        <v>0</v>
      </c>
    </row>
    <row r="89" spans="2:21" x14ac:dyDescent="0.25">
      <c r="B89" s="158" t="s">
        <v>239</v>
      </c>
      <c r="C89" s="158" t="s">
        <v>240</v>
      </c>
      <c r="D89" s="165">
        <v>0</v>
      </c>
      <c r="E89" s="165">
        <v>0</v>
      </c>
      <c r="F89" s="165">
        <v>0</v>
      </c>
      <c r="G89" s="165">
        <v>0</v>
      </c>
      <c r="H89" s="165">
        <v>0</v>
      </c>
      <c r="I89" s="165">
        <v>0</v>
      </c>
      <c r="J89" s="165">
        <v>0</v>
      </c>
      <c r="K89" s="165">
        <v>0</v>
      </c>
      <c r="L89" s="165">
        <v>0</v>
      </c>
      <c r="M89" s="165">
        <v>0</v>
      </c>
      <c r="N89" s="165">
        <v>0</v>
      </c>
      <c r="O89" s="165">
        <v>0</v>
      </c>
      <c r="P89" s="137">
        <f t="shared" ref="P89:P95" si="63">SUM(D89:F89)</f>
        <v>0</v>
      </c>
      <c r="Q89" s="137">
        <f t="shared" ref="Q89:Q95" si="64">SUM(G89:I89)</f>
        <v>0</v>
      </c>
      <c r="R89" s="137">
        <f t="shared" ref="R89:R95" si="65">SUM(J89:L89)</f>
        <v>0</v>
      </c>
      <c r="S89" s="137">
        <f t="shared" ref="S89:S95" si="66">SUM(M89:O89)</f>
        <v>0</v>
      </c>
      <c r="T89" s="160">
        <f t="shared" ref="T89:T95" si="67">SUM(D89:O89)</f>
        <v>0</v>
      </c>
      <c r="U89" s="161"/>
    </row>
    <row r="90" spans="2:21" x14ac:dyDescent="0.25">
      <c r="B90" s="158" t="s">
        <v>241</v>
      </c>
      <c r="C90" s="158" t="s">
        <v>242</v>
      </c>
      <c r="D90" s="165">
        <v>0</v>
      </c>
      <c r="E90" s="165">
        <v>0</v>
      </c>
      <c r="F90" s="165">
        <v>0</v>
      </c>
      <c r="G90" s="165">
        <v>0</v>
      </c>
      <c r="H90" s="165">
        <v>0</v>
      </c>
      <c r="I90" s="165">
        <v>0</v>
      </c>
      <c r="J90" s="165">
        <v>0</v>
      </c>
      <c r="K90" s="165">
        <v>0</v>
      </c>
      <c r="L90" s="165">
        <v>0</v>
      </c>
      <c r="M90" s="165">
        <v>0</v>
      </c>
      <c r="N90" s="165">
        <v>0</v>
      </c>
      <c r="O90" s="165">
        <v>0</v>
      </c>
      <c r="P90" s="137">
        <f t="shared" si="63"/>
        <v>0</v>
      </c>
      <c r="Q90" s="137">
        <f t="shared" si="64"/>
        <v>0</v>
      </c>
      <c r="R90" s="137">
        <f t="shared" si="65"/>
        <v>0</v>
      </c>
      <c r="S90" s="137">
        <f t="shared" si="66"/>
        <v>0</v>
      </c>
      <c r="T90" s="160">
        <f t="shared" si="67"/>
        <v>0</v>
      </c>
      <c r="U90" s="161"/>
    </row>
    <row r="91" spans="2:21" x14ac:dyDescent="0.25">
      <c r="B91" s="158" t="s">
        <v>243</v>
      </c>
      <c r="C91" s="158" t="s">
        <v>244</v>
      </c>
      <c r="D91" s="165">
        <v>0</v>
      </c>
      <c r="E91" s="165">
        <v>0</v>
      </c>
      <c r="F91" s="165">
        <v>0</v>
      </c>
      <c r="G91" s="165">
        <v>0</v>
      </c>
      <c r="H91" s="165">
        <v>0</v>
      </c>
      <c r="I91" s="165">
        <v>0</v>
      </c>
      <c r="J91" s="165">
        <v>0</v>
      </c>
      <c r="K91" s="165">
        <v>0</v>
      </c>
      <c r="L91" s="165">
        <v>0</v>
      </c>
      <c r="M91" s="165">
        <v>0</v>
      </c>
      <c r="N91" s="165">
        <v>0</v>
      </c>
      <c r="O91" s="165">
        <v>0</v>
      </c>
      <c r="P91" s="137">
        <f t="shared" si="63"/>
        <v>0</v>
      </c>
      <c r="Q91" s="137">
        <f t="shared" si="64"/>
        <v>0</v>
      </c>
      <c r="R91" s="137">
        <f t="shared" si="65"/>
        <v>0</v>
      </c>
      <c r="S91" s="137">
        <f t="shared" si="66"/>
        <v>0</v>
      </c>
      <c r="T91" s="160">
        <f t="shared" si="67"/>
        <v>0</v>
      </c>
      <c r="U91" s="161"/>
    </row>
    <row r="92" spans="2:21" x14ac:dyDescent="0.25">
      <c r="B92" s="158" t="s">
        <v>245</v>
      </c>
      <c r="C92" s="158" t="s">
        <v>246</v>
      </c>
      <c r="D92" s="165">
        <v>0</v>
      </c>
      <c r="E92" s="165">
        <v>0</v>
      </c>
      <c r="F92" s="165">
        <v>0</v>
      </c>
      <c r="G92" s="165">
        <v>0</v>
      </c>
      <c r="H92" s="165">
        <v>0</v>
      </c>
      <c r="I92" s="165">
        <v>0</v>
      </c>
      <c r="J92" s="165">
        <v>0</v>
      </c>
      <c r="K92" s="165">
        <v>0</v>
      </c>
      <c r="L92" s="165">
        <v>0</v>
      </c>
      <c r="M92" s="165">
        <v>0</v>
      </c>
      <c r="N92" s="165">
        <v>0</v>
      </c>
      <c r="O92" s="165">
        <v>0</v>
      </c>
      <c r="P92" s="137">
        <f t="shared" si="63"/>
        <v>0</v>
      </c>
      <c r="Q92" s="137">
        <f t="shared" si="64"/>
        <v>0</v>
      </c>
      <c r="R92" s="137">
        <f t="shared" si="65"/>
        <v>0</v>
      </c>
      <c r="S92" s="137">
        <f t="shared" si="66"/>
        <v>0</v>
      </c>
      <c r="T92" s="160">
        <f t="shared" si="67"/>
        <v>0</v>
      </c>
      <c r="U92" s="161"/>
    </row>
    <row r="93" spans="2:21" x14ac:dyDescent="0.25">
      <c r="B93" s="158" t="s">
        <v>247</v>
      </c>
      <c r="C93" s="158" t="s">
        <v>248</v>
      </c>
      <c r="D93" s="165">
        <v>0</v>
      </c>
      <c r="E93" s="165">
        <v>0</v>
      </c>
      <c r="F93" s="165">
        <v>0</v>
      </c>
      <c r="G93" s="165">
        <v>0</v>
      </c>
      <c r="H93" s="165">
        <v>0</v>
      </c>
      <c r="I93" s="165">
        <v>0</v>
      </c>
      <c r="J93" s="165">
        <v>0</v>
      </c>
      <c r="K93" s="165">
        <v>0</v>
      </c>
      <c r="L93" s="165">
        <v>0</v>
      </c>
      <c r="M93" s="165">
        <v>0</v>
      </c>
      <c r="N93" s="165">
        <v>0</v>
      </c>
      <c r="O93" s="165">
        <v>0</v>
      </c>
      <c r="P93" s="137">
        <f t="shared" si="63"/>
        <v>0</v>
      </c>
      <c r="Q93" s="137">
        <f t="shared" si="64"/>
        <v>0</v>
      </c>
      <c r="R93" s="137">
        <f t="shared" si="65"/>
        <v>0</v>
      </c>
      <c r="S93" s="137">
        <f t="shared" si="66"/>
        <v>0</v>
      </c>
      <c r="T93" s="160">
        <f t="shared" si="67"/>
        <v>0</v>
      </c>
      <c r="U93" s="161"/>
    </row>
    <row r="94" spans="2:21" x14ac:dyDescent="0.25">
      <c r="B94" s="158" t="s">
        <v>249</v>
      </c>
      <c r="C94" s="158" t="s">
        <v>250</v>
      </c>
      <c r="D94" s="165">
        <v>0</v>
      </c>
      <c r="E94" s="165">
        <v>0</v>
      </c>
      <c r="F94" s="165">
        <v>0</v>
      </c>
      <c r="G94" s="165">
        <v>0</v>
      </c>
      <c r="H94" s="165">
        <v>0</v>
      </c>
      <c r="I94" s="165">
        <v>0</v>
      </c>
      <c r="J94" s="165">
        <v>0</v>
      </c>
      <c r="K94" s="165">
        <v>0</v>
      </c>
      <c r="L94" s="165">
        <v>0</v>
      </c>
      <c r="M94" s="165">
        <v>0</v>
      </c>
      <c r="N94" s="165">
        <v>0</v>
      </c>
      <c r="O94" s="165">
        <v>0</v>
      </c>
      <c r="P94" s="137">
        <f t="shared" si="63"/>
        <v>0</v>
      </c>
      <c r="Q94" s="137">
        <f t="shared" si="64"/>
        <v>0</v>
      </c>
      <c r="R94" s="137">
        <f t="shared" si="65"/>
        <v>0</v>
      </c>
      <c r="S94" s="137">
        <f t="shared" si="66"/>
        <v>0</v>
      </c>
      <c r="T94" s="160">
        <f t="shared" si="67"/>
        <v>0</v>
      </c>
      <c r="U94" s="161"/>
    </row>
    <row r="95" spans="2:21" x14ac:dyDescent="0.25">
      <c r="B95" s="158" t="s">
        <v>251</v>
      </c>
      <c r="C95" s="158" t="s">
        <v>252</v>
      </c>
      <c r="D95" s="165">
        <v>0</v>
      </c>
      <c r="E95" s="165">
        <v>0</v>
      </c>
      <c r="F95" s="165">
        <v>0</v>
      </c>
      <c r="G95" s="165">
        <v>0</v>
      </c>
      <c r="H95" s="165">
        <v>0</v>
      </c>
      <c r="I95" s="165">
        <v>0</v>
      </c>
      <c r="J95" s="165">
        <v>0</v>
      </c>
      <c r="K95" s="165">
        <v>0</v>
      </c>
      <c r="L95" s="165">
        <v>0</v>
      </c>
      <c r="M95" s="165">
        <v>0</v>
      </c>
      <c r="N95" s="165">
        <v>0</v>
      </c>
      <c r="O95" s="165">
        <v>0</v>
      </c>
      <c r="P95" s="137">
        <f t="shared" si="63"/>
        <v>0</v>
      </c>
      <c r="Q95" s="137">
        <f t="shared" si="64"/>
        <v>0</v>
      </c>
      <c r="R95" s="137">
        <f t="shared" si="65"/>
        <v>0</v>
      </c>
      <c r="S95" s="137">
        <f t="shared" si="66"/>
        <v>0</v>
      </c>
      <c r="T95" s="160">
        <f t="shared" si="67"/>
        <v>0</v>
      </c>
      <c r="U95" s="161"/>
    </row>
    <row r="96" spans="2:21" x14ac:dyDescent="0.25">
      <c r="B96" s="186" t="s">
        <v>253</v>
      </c>
      <c r="C96" s="186" t="s">
        <v>254</v>
      </c>
      <c r="D96" s="187">
        <f>SUM(D97:D100)</f>
        <v>0</v>
      </c>
      <c r="E96" s="187">
        <f t="shared" ref="E96:T96" si="68">SUM(E97:E100)</f>
        <v>0</v>
      </c>
      <c r="F96" s="187">
        <f t="shared" si="68"/>
        <v>0</v>
      </c>
      <c r="G96" s="187">
        <f t="shared" si="68"/>
        <v>0</v>
      </c>
      <c r="H96" s="187">
        <f t="shared" si="68"/>
        <v>0</v>
      </c>
      <c r="I96" s="187">
        <f t="shared" si="68"/>
        <v>0</v>
      </c>
      <c r="J96" s="187">
        <f t="shared" si="68"/>
        <v>0</v>
      </c>
      <c r="K96" s="187">
        <f t="shared" si="68"/>
        <v>0</v>
      </c>
      <c r="L96" s="187">
        <f t="shared" si="68"/>
        <v>0</v>
      </c>
      <c r="M96" s="187">
        <f t="shared" si="68"/>
        <v>0</v>
      </c>
      <c r="N96" s="187">
        <f t="shared" si="68"/>
        <v>0</v>
      </c>
      <c r="O96" s="187">
        <f t="shared" si="68"/>
        <v>0</v>
      </c>
      <c r="P96" s="187">
        <f t="shared" si="68"/>
        <v>0</v>
      </c>
      <c r="Q96" s="187">
        <f t="shared" si="68"/>
        <v>0</v>
      </c>
      <c r="R96" s="187">
        <f t="shared" si="68"/>
        <v>0</v>
      </c>
      <c r="S96" s="187">
        <f t="shared" si="68"/>
        <v>0</v>
      </c>
      <c r="T96" s="187">
        <f t="shared" si="68"/>
        <v>0</v>
      </c>
      <c r="U96" s="188">
        <f>T96/$T$14</f>
        <v>0</v>
      </c>
    </row>
    <row r="97" spans="2:21" x14ac:dyDescent="0.25">
      <c r="B97" s="158" t="s">
        <v>255</v>
      </c>
      <c r="C97" s="158" t="s">
        <v>256</v>
      </c>
      <c r="D97" s="165">
        <v>0</v>
      </c>
      <c r="E97" s="165">
        <v>0</v>
      </c>
      <c r="F97" s="165">
        <v>0</v>
      </c>
      <c r="G97" s="165">
        <v>0</v>
      </c>
      <c r="H97" s="165">
        <v>0</v>
      </c>
      <c r="I97" s="165">
        <v>0</v>
      </c>
      <c r="J97" s="165">
        <v>0</v>
      </c>
      <c r="K97" s="165">
        <v>0</v>
      </c>
      <c r="L97" s="165">
        <v>0</v>
      </c>
      <c r="M97" s="165">
        <v>0</v>
      </c>
      <c r="N97" s="165">
        <v>0</v>
      </c>
      <c r="O97" s="165">
        <v>0</v>
      </c>
      <c r="P97" s="137">
        <f>SUM(D97:F97)</f>
        <v>0</v>
      </c>
      <c r="Q97" s="137">
        <f>SUM(G97:I97)</f>
        <v>0</v>
      </c>
      <c r="R97" s="137">
        <f>SUM(J97:L97)</f>
        <v>0</v>
      </c>
      <c r="S97" s="137">
        <f>SUM(M97:O97)</f>
        <v>0</v>
      </c>
      <c r="T97" s="160">
        <f>SUM(D97:O97)</f>
        <v>0</v>
      </c>
      <c r="U97" s="161"/>
    </row>
    <row r="98" spans="2:21" x14ac:dyDescent="0.25">
      <c r="B98" s="158" t="s">
        <v>257</v>
      </c>
      <c r="C98" s="158" t="s">
        <v>258</v>
      </c>
      <c r="D98" s="165">
        <v>0</v>
      </c>
      <c r="E98" s="165">
        <v>0</v>
      </c>
      <c r="F98" s="165">
        <v>0</v>
      </c>
      <c r="G98" s="165">
        <v>0</v>
      </c>
      <c r="H98" s="165">
        <v>0</v>
      </c>
      <c r="I98" s="165">
        <v>0</v>
      </c>
      <c r="J98" s="165">
        <v>0</v>
      </c>
      <c r="K98" s="165">
        <v>0</v>
      </c>
      <c r="L98" s="165">
        <v>0</v>
      </c>
      <c r="M98" s="165">
        <v>0</v>
      </c>
      <c r="N98" s="165">
        <v>0</v>
      </c>
      <c r="O98" s="165">
        <v>0</v>
      </c>
      <c r="P98" s="137">
        <f>SUM(D98:F98)</f>
        <v>0</v>
      </c>
      <c r="Q98" s="137">
        <f>SUM(G98:I98)</f>
        <v>0</v>
      </c>
      <c r="R98" s="137">
        <f>SUM(J98:L98)</f>
        <v>0</v>
      </c>
      <c r="S98" s="137">
        <f>SUM(M98:O98)</f>
        <v>0</v>
      </c>
      <c r="T98" s="160">
        <f>SUM(D98:O98)</f>
        <v>0</v>
      </c>
      <c r="U98" s="161"/>
    </row>
    <row r="99" spans="2:21" x14ac:dyDescent="0.25">
      <c r="B99" s="158" t="s">
        <v>259</v>
      </c>
      <c r="C99" s="158" t="s">
        <v>260</v>
      </c>
      <c r="D99" s="165">
        <v>0</v>
      </c>
      <c r="E99" s="165">
        <v>0</v>
      </c>
      <c r="F99" s="165">
        <v>0</v>
      </c>
      <c r="G99" s="165">
        <v>0</v>
      </c>
      <c r="H99" s="165">
        <v>0</v>
      </c>
      <c r="I99" s="165">
        <v>0</v>
      </c>
      <c r="J99" s="165">
        <v>0</v>
      </c>
      <c r="K99" s="165">
        <v>0</v>
      </c>
      <c r="L99" s="165">
        <v>0</v>
      </c>
      <c r="M99" s="165">
        <v>0</v>
      </c>
      <c r="N99" s="165">
        <v>0</v>
      </c>
      <c r="O99" s="165">
        <v>0</v>
      </c>
      <c r="P99" s="137">
        <f>SUM(D99:F99)</f>
        <v>0</v>
      </c>
      <c r="Q99" s="137">
        <f>SUM(G99:I99)</f>
        <v>0</v>
      </c>
      <c r="R99" s="137">
        <f>SUM(J99:L99)</f>
        <v>0</v>
      </c>
      <c r="S99" s="137">
        <f>SUM(M99:O99)</f>
        <v>0</v>
      </c>
      <c r="T99" s="160">
        <f>SUM(D99:O99)</f>
        <v>0</v>
      </c>
      <c r="U99" s="161"/>
    </row>
    <row r="100" spans="2:21" x14ac:dyDescent="0.25">
      <c r="B100" s="158" t="s">
        <v>261</v>
      </c>
      <c r="C100" s="158" t="s">
        <v>262</v>
      </c>
      <c r="D100" s="165">
        <v>0</v>
      </c>
      <c r="E100" s="165">
        <v>0</v>
      </c>
      <c r="F100" s="165">
        <v>0</v>
      </c>
      <c r="G100" s="165">
        <v>0</v>
      </c>
      <c r="H100" s="165">
        <v>0</v>
      </c>
      <c r="I100" s="165">
        <v>0</v>
      </c>
      <c r="J100" s="165">
        <v>0</v>
      </c>
      <c r="K100" s="165">
        <v>0</v>
      </c>
      <c r="L100" s="165">
        <v>0</v>
      </c>
      <c r="M100" s="165">
        <v>0</v>
      </c>
      <c r="N100" s="165">
        <v>0</v>
      </c>
      <c r="O100" s="165">
        <v>0</v>
      </c>
      <c r="P100" s="137">
        <f>SUM(D100:F100)</f>
        <v>0</v>
      </c>
      <c r="Q100" s="137">
        <f>SUM(G100:I100)</f>
        <v>0</v>
      </c>
      <c r="R100" s="137">
        <f>SUM(J100:L100)</f>
        <v>0</v>
      </c>
      <c r="S100" s="137">
        <f>SUM(M100:O100)</f>
        <v>0</v>
      </c>
      <c r="T100" s="160">
        <f>SUM(D100:O100)</f>
        <v>0</v>
      </c>
      <c r="U100" s="161"/>
    </row>
    <row r="101" spans="2:21" x14ac:dyDescent="0.25">
      <c r="B101" s="173" t="s">
        <v>263</v>
      </c>
      <c r="C101" s="173" t="s">
        <v>264</v>
      </c>
      <c r="D101" s="174">
        <f>SUM(D102,D107,D110)</f>
        <v>0</v>
      </c>
      <c r="E101" s="174">
        <f t="shared" ref="E101:T101" si="69">SUM(E102,E107,E110)</f>
        <v>0</v>
      </c>
      <c r="F101" s="174">
        <f t="shared" si="69"/>
        <v>0</v>
      </c>
      <c r="G101" s="174">
        <f t="shared" si="69"/>
        <v>0</v>
      </c>
      <c r="H101" s="174">
        <f t="shared" si="69"/>
        <v>0</v>
      </c>
      <c r="I101" s="174">
        <f t="shared" si="69"/>
        <v>0</v>
      </c>
      <c r="J101" s="174">
        <f t="shared" si="69"/>
        <v>0</v>
      </c>
      <c r="K101" s="174">
        <f t="shared" si="69"/>
        <v>0</v>
      </c>
      <c r="L101" s="174">
        <f t="shared" si="69"/>
        <v>0</v>
      </c>
      <c r="M101" s="174">
        <f t="shared" si="69"/>
        <v>0</v>
      </c>
      <c r="N101" s="174">
        <f t="shared" si="69"/>
        <v>0</v>
      </c>
      <c r="O101" s="174">
        <f t="shared" si="69"/>
        <v>0</v>
      </c>
      <c r="P101" s="174">
        <f t="shared" si="69"/>
        <v>0</v>
      </c>
      <c r="Q101" s="174">
        <f t="shared" si="69"/>
        <v>0</v>
      </c>
      <c r="R101" s="174">
        <f t="shared" si="69"/>
        <v>0</v>
      </c>
      <c r="S101" s="174">
        <f t="shared" si="69"/>
        <v>0</v>
      </c>
      <c r="T101" s="174">
        <f t="shared" si="69"/>
        <v>0</v>
      </c>
      <c r="U101" s="180">
        <f>T101/$T$14</f>
        <v>0</v>
      </c>
    </row>
    <row r="102" spans="2:21" x14ac:dyDescent="0.25">
      <c r="B102" s="155" t="s">
        <v>265</v>
      </c>
      <c r="C102" s="189" t="s">
        <v>266</v>
      </c>
      <c r="D102" s="190">
        <f>SUM(D103:D106)</f>
        <v>0</v>
      </c>
      <c r="E102" s="190">
        <f t="shared" ref="E102:T102" si="70">SUM(E103:E106)</f>
        <v>0</v>
      </c>
      <c r="F102" s="190">
        <f t="shared" si="70"/>
        <v>0</v>
      </c>
      <c r="G102" s="190">
        <f t="shared" si="70"/>
        <v>0</v>
      </c>
      <c r="H102" s="190">
        <f t="shared" si="70"/>
        <v>0</v>
      </c>
      <c r="I102" s="190">
        <f t="shared" si="70"/>
        <v>0</v>
      </c>
      <c r="J102" s="190">
        <f t="shared" si="70"/>
        <v>0</v>
      </c>
      <c r="K102" s="190">
        <f t="shared" si="70"/>
        <v>0</v>
      </c>
      <c r="L102" s="190">
        <f t="shared" si="70"/>
        <v>0</v>
      </c>
      <c r="M102" s="190">
        <f t="shared" si="70"/>
        <v>0</v>
      </c>
      <c r="N102" s="190">
        <f t="shared" si="70"/>
        <v>0</v>
      </c>
      <c r="O102" s="190">
        <f t="shared" si="70"/>
        <v>0</v>
      </c>
      <c r="P102" s="190">
        <f t="shared" si="70"/>
        <v>0</v>
      </c>
      <c r="Q102" s="190">
        <f t="shared" si="70"/>
        <v>0</v>
      </c>
      <c r="R102" s="190">
        <f t="shared" si="70"/>
        <v>0</v>
      </c>
      <c r="S102" s="190">
        <f t="shared" si="70"/>
        <v>0</v>
      </c>
      <c r="T102" s="190">
        <f t="shared" si="70"/>
        <v>0</v>
      </c>
      <c r="U102" s="191">
        <f>T102/$T$14</f>
        <v>0</v>
      </c>
    </row>
    <row r="103" spans="2:21" x14ac:dyDescent="0.25">
      <c r="B103" s="158" t="s">
        <v>267</v>
      </c>
      <c r="C103" s="192" t="s">
        <v>268</v>
      </c>
      <c r="D103" s="165">
        <v>0</v>
      </c>
      <c r="E103" s="165">
        <v>0</v>
      </c>
      <c r="F103" s="165">
        <v>0</v>
      </c>
      <c r="G103" s="165">
        <v>0</v>
      </c>
      <c r="H103" s="165">
        <v>0</v>
      </c>
      <c r="I103" s="165">
        <v>0</v>
      </c>
      <c r="J103" s="165">
        <v>0</v>
      </c>
      <c r="K103" s="165">
        <v>0</v>
      </c>
      <c r="L103" s="165">
        <v>0</v>
      </c>
      <c r="M103" s="165">
        <v>0</v>
      </c>
      <c r="N103" s="165">
        <v>0</v>
      </c>
      <c r="O103" s="165">
        <v>0</v>
      </c>
      <c r="P103" s="144">
        <f>SUM(D103:F103)</f>
        <v>0</v>
      </c>
      <c r="Q103" s="144">
        <f>SUM(G103:I103)</f>
        <v>0</v>
      </c>
      <c r="R103" s="144">
        <f>SUM(J103:L103)</f>
        <v>0</v>
      </c>
      <c r="S103" s="144">
        <f>SUM(M103:O103)</f>
        <v>0</v>
      </c>
      <c r="T103" s="193">
        <f>SUM(D103:O103)</f>
        <v>0</v>
      </c>
      <c r="U103" s="161"/>
    </row>
    <row r="104" spans="2:21" x14ac:dyDescent="0.25">
      <c r="B104" s="158" t="s">
        <v>269</v>
      </c>
      <c r="C104" s="192" t="s">
        <v>270</v>
      </c>
      <c r="D104" s="165">
        <v>0</v>
      </c>
      <c r="E104" s="165">
        <v>0</v>
      </c>
      <c r="F104" s="165">
        <v>0</v>
      </c>
      <c r="G104" s="165">
        <v>0</v>
      </c>
      <c r="H104" s="165">
        <v>0</v>
      </c>
      <c r="I104" s="165">
        <v>0</v>
      </c>
      <c r="J104" s="165">
        <v>0</v>
      </c>
      <c r="K104" s="165">
        <v>0</v>
      </c>
      <c r="L104" s="165">
        <v>0</v>
      </c>
      <c r="M104" s="165">
        <v>0</v>
      </c>
      <c r="N104" s="165">
        <v>0</v>
      </c>
      <c r="O104" s="165">
        <v>0</v>
      </c>
      <c r="P104" s="144">
        <f t="shared" ref="P104:P106" si="71">SUM(D104:F104)</f>
        <v>0</v>
      </c>
      <c r="Q104" s="144">
        <f t="shared" ref="Q104:Q106" si="72">SUM(G104:I104)</f>
        <v>0</v>
      </c>
      <c r="R104" s="144">
        <f t="shared" ref="R104:R106" si="73">SUM(J104:L104)</f>
        <v>0</v>
      </c>
      <c r="S104" s="144">
        <f t="shared" ref="S104:S106" si="74">SUM(M104:O104)</f>
        <v>0</v>
      </c>
      <c r="T104" s="193">
        <f t="shared" ref="T104:T106" si="75">SUM(D104:O104)</f>
        <v>0</v>
      </c>
      <c r="U104" s="161"/>
    </row>
    <row r="105" spans="2:21" x14ac:dyDescent="0.25">
      <c r="B105" s="158" t="s">
        <v>271</v>
      </c>
      <c r="C105" s="192" t="s">
        <v>272</v>
      </c>
      <c r="D105" s="165">
        <v>0</v>
      </c>
      <c r="E105" s="165">
        <v>0</v>
      </c>
      <c r="F105" s="165">
        <v>0</v>
      </c>
      <c r="G105" s="165">
        <v>0</v>
      </c>
      <c r="H105" s="165">
        <v>0</v>
      </c>
      <c r="I105" s="165">
        <v>0</v>
      </c>
      <c r="J105" s="165">
        <v>0</v>
      </c>
      <c r="K105" s="165">
        <v>0</v>
      </c>
      <c r="L105" s="165">
        <v>0</v>
      </c>
      <c r="M105" s="165">
        <v>0</v>
      </c>
      <c r="N105" s="165">
        <v>0</v>
      </c>
      <c r="O105" s="165">
        <v>0</v>
      </c>
      <c r="P105" s="144">
        <f t="shared" si="71"/>
        <v>0</v>
      </c>
      <c r="Q105" s="144">
        <f t="shared" si="72"/>
        <v>0</v>
      </c>
      <c r="R105" s="144">
        <f t="shared" si="73"/>
        <v>0</v>
      </c>
      <c r="S105" s="144">
        <f t="shared" si="74"/>
        <v>0</v>
      </c>
      <c r="T105" s="193">
        <f t="shared" si="75"/>
        <v>0</v>
      </c>
      <c r="U105" s="161"/>
    </row>
    <row r="106" spans="2:21" x14ac:dyDescent="0.25">
      <c r="B106" s="158" t="s">
        <v>273</v>
      </c>
      <c r="C106" s="192" t="s">
        <v>274</v>
      </c>
      <c r="D106" s="165">
        <v>0</v>
      </c>
      <c r="E106" s="165">
        <v>0</v>
      </c>
      <c r="F106" s="165">
        <v>0</v>
      </c>
      <c r="G106" s="165">
        <v>0</v>
      </c>
      <c r="H106" s="165">
        <v>0</v>
      </c>
      <c r="I106" s="165">
        <v>0</v>
      </c>
      <c r="J106" s="165">
        <v>0</v>
      </c>
      <c r="K106" s="165">
        <v>0</v>
      </c>
      <c r="L106" s="165">
        <v>0</v>
      </c>
      <c r="M106" s="165">
        <v>0</v>
      </c>
      <c r="N106" s="165">
        <v>0</v>
      </c>
      <c r="O106" s="165">
        <v>0</v>
      </c>
      <c r="P106" s="144">
        <f t="shared" si="71"/>
        <v>0</v>
      </c>
      <c r="Q106" s="144">
        <f t="shared" si="72"/>
        <v>0</v>
      </c>
      <c r="R106" s="144">
        <f t="shared" si="73"/>
        <v>0</v>
      </c>
      <c r="S106" s="144">
        <f t="shared" si="74"/>
        <v>0</v>
      </c>
      <c r="T106" s="193">
        <f t="shared" si="75"/>
        <v>0</v>
      </c>
      <c r="U106" s="161"/>
    </row>
    <row r="107" spans="2:21" x14ac:dyDescent="0.25">
      <c r="B107" s="186" t="s">
        <v>275</v>
      </c>
      <c r="C107" s="194" t="s">
        <v>276</v>
      </c>
      <c r="D107" s="195">
        <f>SUM(D108:D109)</f>
        <v>0</v>
      </c>
      <c r="E107" s="195">
        <f t="shared" ref="E107:T107" si="76">SUM(E108:E109)</f>
        <v>0</v>
      </c>
      <c r="F107" s="195">
        <f t="shared" si="76"/>
        <v>0</v>
      </c>
      <c r="G107" s="195">
        <f t="shared" si="76"/>
        <v>0</v>
      </c>
      <c r="H107" s="195">
        <f t="shared" si="76"/>
        <v>0</v>
      </c>
      <c r="I107" s="195">
        <f t="shared" si="76"/>
        <v>0</v>
      </c>
      <c r="J107" s="195">
        <f t="shared" si="76"/>
        <v>0</v>
      </c>
      <c r="K107" s="195">
        <f t="shared" si="76"/>
        <v>0</v>
      </c>
      <c r="L107" s="195">
        <f t="shared" si="76"/>
        <v>0</v>
      </c>
      <c r="M107" s="195">
        <f t="shared" si="76"/>
        <v>0</v>
      </c>
      <c r="N107" s="195">
        <f t="shared" si="76"/>
        <v>0</v>
      </c>
      <c r="O107" s="195">
        <f t="shared" si="76"/>
        <v>0</v>
      </c>
      <c r="P107" s="195">
        <f t="shared" si="76"/>
        <v>0</v>
      </c>
      <c r="Q107" s="195">
        <f t="shared" si="76"/>
        <v>0</v>
      </c>
      <c r="R107" s="195">
        <f t="shared" si="76"/>
        <v>0</v>
      </c>
      <c r="S107" s="195">
        <f t="shared" si="76"/>
        <v>0</v>
      </c>
      <c r="T107" s="195">
        <f t="shared" si="76"/>
        <v>0</v>
      </c>
      <c r="U107" s="164">
        <f>T107/$T$14</f>
        <v>0</v>
      </c>
    </row>
    <row r="108" spans="2:21" x14ac:dyDescent="0.25">
      <c r="B108" s="158" t="s">
        <v>277</v>
      </c>
      <c r="C108" s="192" t="s">
        <v>278</v>
      </c>
      <c r="D108" s="165">
        <v>0</v>
      </c>
      <c r="E108" s="165">
        <v>0</v>
      </c>
      <c r="F108" s="165">
        <v>0</v>
      </c>
      <c r="G108" s="165">
        <v>0</v>
      </c>
      <c r="H108" s="165">
        <v>0</v>
      </c>
      <c r="I108" s="165">
        <v>0</v>
      </c>
      <c r="J108" s="165">
        <v>0</v>
      </c>
      <c r="K108" s="165">
        <v>0</v>
      </c>
      <c r="L108" s="165">
        <v>0</v>
      </c>
      <c r="M108" s="165">
        <v>0</v>
      </c>
      <c r="N108" s="165">
        <v>0</v>
      </c>
      <c r="O108" s="165">
        <v>0</v>
      </c>
      <c r="P108" s="196">
        <f>SUM(D108:F108)</f>
        <v>0</v>
      </c>
      <c r="Q108" s="196">
        <f>SUM(G108:I108)</f>
        <v>0</v>
      </c>
      <c r="R108" s="196">
        <f>SUM(J108:L108)</f>
        <v>0</v>
      </c>
      <c r="S108" s="196">
        <f>SUM(M108:O108)</f>
        <v>0</v>
      </c>
      <c r="T108" s="197">
        <f>SUM(D108:O108)</f>
        <v>0</v>
      </c>
      <c r="U108" s="161"/>
    </row>
    <row r="109" spans="2:21" x14ac:dyDescent="0.25">
      <c r="B109" s="158" t="s">
        <v>279</v>
      </c>
      <c r="C109" s="158" t="s">
        <v>280</v>
      </c>
      <c r="D109" s="165">
        <v>0</v>
      </c>
      <c r="E109" s="165">
        <v>0</v>
      </c>
      <c r="F109" s="165">
        <v>0</v>
      </c>
      <c r="G109" s="165">
        <v>0</v>
      </c>
      <c r="H109" s="165">
        <v>0</v>
      </c>
      <c r="I109" s="165">
        <v>0</v>
      </c>
      <c r="J109" s="165">
        <v>0</v>
      </c>
      <c r="K109" s="165">
        <v>0</v>
      </c>
      <c r="L109" s="165">
        <v>0</v>
      </c>
      <c r="M109" s="165">
        <v>0</v>
      </c>
      <c r="N109" s="165">
        <v>0</v>
      </c>
      <c r="O109" s="165">
        <v>0</v>
      </c>
      <c r="P109" s="196">
        <f>SUM(D109:F109)</f>
        <v>0</v>
      </c>
      <c r="Q109" s="196">
        <f>SUM(G109:I109)</f>
        <v>0</v>
      </c>
      <c r="R109" s="196">
        <f>SUM(J109:L109)</f>
        <v>0</v>
      </c>
      <c r="S109" s="196">
        <f>SUM(M109:O109)</f>
        <v>0</v>
      </c>
      <c r="T109" s="197">
        <f>SUM(D109:O109)</f>
        <v>0</v>
      </c>
      <c r="U109" s="161"/>
    </row>
    <row r="110" spans="2:21" x14ac:dyDescent="0.25">
      <c r="B110" s="186" t="s">
        <v>281</v>
      </c>
      <c r="C110" s="194" t="s">
        <v>282</v>
      </c>
      <c r="D110" s="195">
        <f>SUM(D111:D112)</f>
        <v>0</v>
      </c>
      <c r="E110" s="195">
        <f t="shared" ref="E110:T110" si="77">SUM(E111:E112)</f>
        <v>0</v>
      </c>
      <c r="F110" s="195">
        <f t="shared" si="77"/>
        <v>0</v>
      </c>
      <c r="G110" s="195">
        <f t="shared" si="77"/>
        <v>0</v>
      </c>
      <c r="H110" s="195">
        <f t="shared" si="77"/>
        <v>0</v>
      </c>
      <c r="I110" s="195">
        <f t="shared" si="77"/>
        <v>0</v>
      </c>
      <c r="J110" s="195">
        <f t="shared" si="77"/>
        <v>0</v>
      </c>
      <c r="K110" s="195">
        <f t="shared" si="77"/>
        <v>0</v>
      </c>
      <c r="L110" s="195">
        <f t="shared" si="77"/>
        <v>0</v>
      </c>
      <c r="M110" s="195">
        <f t="shared" si="77"/>
        <v>0</v>
      </c>
      <c r="N110" s="195">
        <f t="shared" si="77"/>
        <v>0</v>
      </c>
      <c r="O110" s="195">
        <f t="shared" si="77"/>
        <v>0</v>
      </c>
      <c r="P110" s="195">
        <f t="shared" si="77"/>
        <v>0</v>
      </c>
      <c r="Q110" s="195">
        <f t="shared" si="77"/>
        <v>0</v>
      </c>
      <c r="R110" s="195">
        <f t="shared" si="77"/>
        <v>0</v>
      </c>
      <c r="S110" s="195">
        <f t="shared" si="77"/>
        <v>0</v>
      </c>
      <c r="T110" s="195">
        <f t="shared" si="77"/>
        <v>0</v>
      </c>
      <c r="U110" s="164">
        <f>T110/$T$14</f>
        <v>0</v>
      </c>
    </row>
    <row r="111" spans="2:21" x14ac:dyDescent="0.25">
      <c r="B111" s="158" t="s">
        <v>279</v>
      </c>
      <c r="C111" s="158" t="s">
        <v>283</v>
      </c>
      <c r="D111" s="165">
        <v>0</v>
      </c>
      <c r="E111" s="165">
        <v>0</v>
      </c>
      <c r="F111" s="165">
        <v>0</v>
      </c>
      <c r="G111" s="165">
        <v>0</v>
      </c>
      <c r="H111" s="165">
        <v>0</v>
      </c>
      <c r="I111" s="165">
        <v>0</v>
      </c>
      <c r="J111" s="165">
        <v>0</v>
      </c>
      <c r="K111" s="165">
        <v>0</v>
      </c>
      <c r="L111" s="165">
        <v>0</v>
      </c>
      <c r="M111" s="165">
        <v>0</v>
      </c>
      <c r="N111" s="165">
        <v>0</v>
      </c>
      <c r="O111" s="165">
        <v>0</v>
      </c>
      <c r="P111" s="144">
        <f>SUM(D111:F111)</f>
        <v>0</v>
      </c>
      <c r="Q111" s="144">
        <f>SUM(G111:I111)</f>
        <v>0</v>
      </c>
      <c r="R111" s="144">
        <f>SUM(J111:L111)</f>
        <v>0</v>
      </c>
      <c r="S111" s="144">
        <f>SUM(M111:O111)</f>
        <v>0</v>
      </c>
      <c r="T111" s="193">
        <f>SUM(D111:O111)</f>
        <v>0</v>
      </c>
      <c r="U111" s="161"/>
    </row>
    <row r="112" spans="2:21" x14ac:dyDescent="0.25">
      <c r="B112" s="158" t="s">
        <v>284</v>
      </c>
      <c r="C112" s="158" t="s">
        <v>285</v>
      </c>
      <c r="D112" s="165">
        <v>0</v>
      </c>
      <c r="E112" s="165">
        <v>0</v>
      </c>
      <c r="F112" s="165">
        <v>0</v>
      </c>
      <c r="G112" s="165">
        <v>0</v>
      </c>
      <c r="H112" s="165">
        <v>0</v>
      </c>
      <c r="I112" s="165">
        <v>0</v>
      </c>
      <c r="J112" s="165">
        <v>0</v>
      </c>
      <c r="K112" s="165">
        <v>0</v>
      </c>
      <c r="L112" s="165">
        <v>0</v>
      </c>
      <c r="M112" s="165">
        <v>0</v>
      </c>
      <c r="N112" s="165">
        <v>0</v>
      </c>
      <c r="O112" s="165">
        <v>0</v>
      </c>
      <c r="P112" s="144">
        <f>SUM(D112:F112)</f>
        <v>0</v>
      </c>
      <c r="Q112" s="144">
        <f>SUM(G112:I112)</f>
        <v>0</v>
      </c>
      <c r="R112" s="144">
        <f>SUM(J112:L112)</f>
        <v>0</v>
      </c>
      <c r="S112" s="144">
        <f>SUM(M112:O112)</f>
        <v>0</v>
      </c>
      <c r="T112" s="193">
        <f>SUM(D112:O112)</f>
        <v>0</v>
      </c>
      <c r="U112" s="161"/>
    </row>
    <row r="113" spans="2:21" x14ac:dyDescent="0.25">
      <c r="B113" s="178" t="s">
        <v>286</v>
      </c>
      <c r="C113" s="178" t="s">
        <v>287</v>
      </c>
      <c r="D113" s="179">
        <f>SUM(D114,D118,D124)</f>
        <v>0</v>
      </c>
      <c r="E113" s="179">
        <f t="shared" ref="E113:T113" si="78">SUM(E114,E118,E124)</f>
        <v>0</v>
      </c>
      <c r="F113" s="179">
        <f t="shared" si="78"/>
        <v>0</v>
      </c>
      <c r="G113" s="179">
        <f t="shared" si="78"/>
        <v>0</v>
      </c>
      <c r="H113" s="179">
        <f t="shared" si="78"/>
        <v>0</v>
      </c>
      <c r="I113" s="179">
        <f t="shared" si="78"/>
        <v>0</v>
      </c>
      <c r="J113" s="179">
        <f t="shared" si="78"/>
        <v>0</v>
      </c>
      <c r="K113" s="179">
        <f t="shared" si="78"/>
        <v>0</v>
      </c>
      <c r="L113" s="179">
        <f t="shared" si="78"/>
        <v>0</v>
      </c>
      <c r="M113" s="179">
        <f t="shared" si="78"/>
        <v>0</v>
      </c>
      <c r="N113" s="179">
        <f t="shared" si="78"/>
        <v>0</v>
      </c>
      <c r="O113" s="179">
        <f t="shared" si="78"/>
        <v>0</v>
      </c>
      <c r="P113" s="179">
        <f t="shared" si="78"/>
        <v>0</v>
      </c>
      <c r="Q113" s="179">
        <f t="shared" si="78"/>
        <v>0</v>
      </c>
      <c r="R113" s="179">
        <f t="shared" si="78"/>
        <v>0</v>
      </c>
      <c r="S113" s="179">
        <f t="shared" si="78"/>
        <v>0</v>
      </c>
      <c r="T113" s="179">
        <f t="shared" si="78"/>
        <v>0</v>
      </c>
      <c r="U113" s="175">
        <f>T113/$T$14</f>
        <v>0</v>
      </c>
    </row>
    <row r="114" spans="2:21" x14ac:dyDescent="0.25">
      <c r="B114" s="155" t="s">
        <v>288</v>
      </c>
      <c r="C114" s="155" t="s">
        <v>289</v>
      </c>
      <c r="D114" s="198">
        <f t="shared" ref="D114:T114" si="79">SUM(D115:D117)</f>
        <v>0</v>
      </c>
      <c r="E114" s="198">
        <f t="shared" si="79"/>
        <v>0</v>
      </c>
      <c r="F114" s="198">
        <f t="shared" si="79"/>
        <v>0</v>
      </c>
      <c r="G114" s="198">
        <f t="shared" si="79"/>
        <v>0</v>
      </c>
      <c r="H114" s="198">
        <f t="shared" si="79"/>
        <v>0</v>
      </c>
      <c r="I114" s="198">
        <f t="shared" si="79"/>
        <v>0</v>
      </c>
      <c r="J114" s="198">
        <f t="shared" si="79"/>
        <v>0</v>
      </c>
      <c r="K114" s="198">
        <f t="shared" si="79"/>
        <v>0</v>
      </c>
      <c r="L114" s="198">
        <f t="shared" si="79"/>
        <v>0</v>
      </c>
      <c r="M114" s="198">
        <f t="shared" si="79"/>
        <v>0</v>
      </c>
      <c r="N114" s="198">
        <f t="shared" si="79"/>
        <v>0</v>
      </c>
      <c r="O114" s="198">
        <f t="shared" si="79"/>
        <v>0</v>
      </c>
      <c r="P114" s="198">
        <f t="shared" si="79"/>
        <v>0</v>
      </c>
      <c r="Q114" s="198">
        <f t="shared" si="79"/>
        <v>0</v>
      </c>
      <c r="R114" s="198">
        <f t="shared" si="79"/>
        <v>0</v>
      </c>
      <c r="S114" s="198">
        <f t="shared" si="79"/>
        <v>0</v>
      </c>
      <c r="T114" s="198">
        <f t="shared" si="79"/>
        <v>0</v>
      </c>
      <c r="U114" s="199">
        <f>T114/$T$14</f>
        <v>0</v>
      </c>
    </row>
    <row r="115" spans="2:21" x14ac:dyDescent="0.25">
      <c r="B115" s="158" t="s">
        <v>290</v>
      </c>
      <c r="C115" s="158" t="s">
        <v>291</v>
      </c>
      <c r="D115" s="165">
        <v>0</v>
      </c>
      <c r="E115" s="165">
        <v>0</v>
      </c>
      <c r="F115" s="165">
        <v>0</v>
      </c>
      <c r="G115" s="165">
        <v>0</v>
      </c>
      <c r="H115" s="165">
        <v>0</v>
      </c>
      <c r="I115" s="165">
        <v>0</v>
      </c>
      <c r="J115" s="165">
        <v>0</v>
      </c>
      <c r="K115" s="165">
        <v>0</v>
      </c>
      <c r="L115" s="165">
        <v>0</v>
      </c>
      <c r="M115" s="165">
        <v>0</v>
      </c>
      <c r="N115" s="165">
        <v>0</v>
      </c>
      <c r="O115" s="165">
        <v>0</v>
      </c>
      <c r="P115" s="137">
        <f>SUM(D115:F115)</f>
        <v>0</v>
      </c>
      <c r="Q115" s="137">
        <f>SUM(G115:I115)</f>
        <v>0</v>
      </c>
      <c r="R115" s="137">
        <f>SUM(J115:L115)</f>
        <v>0</v>
      </c>
      <c r="S115" s="137">
        <f>SUM(M115:O115)</f>
        <v>0</v>
      </c>
      <c r="T115" s="160">
        <f>SUM(D115:O115)</f>
        <v>0</v>
      </c>
      <c r="U115" s="161"/>
    </row>
    <row r="116" spans="2:21" x14ac:dyDescent="0.25">
      <c r="B116" s="158" t="s">
        <v>292</v>
      </c>
      <c r="C116" s="158" t="s">
        <v>293</v>
      </c>
      <c r="D116" s="165">
        <v>0</v>
      </c>
      <c r="E116" s="165">
        <v>0</v>
      </c>
      <c r="F116" s="165">
        <v>0</v>
      </c>
      <c r="G116" s="165">
        <v>0</v>
      </c>
      <c r="H116" s="165">
        <v>0</v>
      </c>
      <c r="I116" s="165">
        <v>0</v>
      </c>
      <c r="J116" s="165">
        <v>0</v>
      </c>
      <c r="K116" s="165">
        <v>0</v>
      </c>
      <c r="L116" s="165">
        <v>0</v>
      </c>
      <c r="M116" s="165">
        <v>0</v>
      </c>
      <c r="N116" s="165">
        <v>0</v>
      </c>
      <c r="O116" s="165">
        <v>0</v>
      </c>
      <c r="P116" s="137">
        <f>SUM(D116:F116)</f>
        <v>0</v>
      </c>
      <c r="Q116" s="137">
        <f>SUM(G116:I116)</f>
        <v>0</v>
      </c>
      <c r="R116" s="137">
        <f>SUM(J116:L116)</f>
        <v>0</v>
      </c>
      <c r="S116" s="137">
        <f>SUM(M116:O116)</f>
        <v>0</v>
      </c>
      <c r="T116" s="160">
        <f>SUM(D116:O116)</f>
        <v>0</v>
      </c>
      <c r="U116" s="161"/>
    </row>
    <row r="117" spans="2:21" x14ac:dyDescent="0.25">
      <c r="B117" s="158" t="s">
        <v>294</v>
      </c>
      <c r="C117" s="158" t="s">
        <v>87</v>
      </c>
      <c r="D117" s="165">
        <v>0</v>
      </c>
      <c r="E117" s="165">
        <v>0</v>
      </c>
      <c r="F117" s="165">
        <v>0</v>
      </c>
      <c r="G117" s="165">
        <v>0</v>
      </c>
      <c r="H117" s="165">
        <v>0</v>
      </c>
      <c r="I117" s="165">
        <v>0</v>
      </c>
      <c r="J117" s="165">
        <v>0</v>
      </c>
      <c r="K117" s="165">
        <v>0</v>
      </c>
      <c r="L117" s="165">
        <v>0</v>
      </c>
      <c r="M117" s="165">
        <v>0</v>
      </c>
      <c r="N117" s="165">
        <v>0</v>
      </c>
      <c r="O117" s="165">
        <v>0</v>
      </c>
      <c r="P117" s="137">
        <f>SUM(D117:F117)</f>
        <v>0</v>
      </c>
      <c r="Q117" s="137">
        <f>SUM(G117:I117)</f>
        <v>0</v>
      </c>
      <c r="R117" s="137">
        <f>SUM(J117:L117)</f>
        <v>0</v>
      </c>
      <c r="S117" s="137">
        <f>SUM(M117:O117)</f>
        <v>0</v>
      </c>
      <c r="T117" s="160">
        <f>SUM(D117:O117)</f>
        <v>0</v>
      </c>
      <c r="U117" s="161"/>
    </row>
    <row r="118" spans="2:21" x14ac:dyDescent="0.25">
      <c r="B118" s="162" t="s">
        <v>295</v>
      </c>
      <c r="C118" s="162" t="s">
        <v>296</v>
      </c>
      <c r="D118" s="163">
        <f>SUM(D119:D123)</f>
        <v>0</v>
      </c>
      <c r="E118" s="163">
        <f t="shared" ref="E118:T118" si="80">SUM(E119:E123)</f>
        <v>0</v>
      </c>
      <c r="F118" s="163">
        <f t="shared" si="80"/>
        <v>0</v>
      </c>
      <c r="G118" s="163">
        <f t="shared" si="80"/>
        <v>0</v>
      </c>
      <c r="H118" s="163">
        <f t="shared" si="80"/>
        <v>0</v>
      </c>
      <c r="I118" s="163">
        <f t="shared" si="80"/>
        <v>0</v>
      </c>
      <c r="J118" s="163">
        <f t="shared" si="80"/>
        <v>0</v>
      </c>
      <c r="K118" s="163">
        <f t="shared" si="80"/>
        <v>0</v>
      </c>
      <c r="L118" s="163">
        <f t="shared" si="80"/>
        <v>0</v>
      </c>
      <c r="M118" s="163">
        <f t="shared" si="80"/>
        <v>0</v>
      </c>
      <c r="N118" s="163">
        <f t="shared" si="80"/>
        <v>0</v>
      </c>
      <c r="O118" s="163">
        <f t="shared" si="80"/>
        <v>0</v>
      </c>
      <c r="P118" s="163">
        <f t="shared" si="80"/>
        <v>0</v>
      </c>
      <c r="Q118" s="163">
        <f t="shared" si="80"/>
        <v>0</v>
      </c>
      <c r="R118" s="163">
        <f t="shared" si="80"/>
        <v>0</v>
      </c>
      <c r="S118" s="163">
        <f t="shared" si="80"/>
        <v>0</v>
      </c>
      <c r="T118" s="163">
        <f t="shared" si="80"/>
        <v>0</v>
      </c>
      <c r="U118" s="181">
        <f>T118/$T$14</f>
        <v>0</v>
      </c>
    </row>
    <row r="119" spans="2:21" x14ac:dyDescent="0.25">
      <c r="B119" s="158" t="s">
        <v>297</v>
      </c>
      <c r="C119" s="158" t="s">
        <v>298</v>
      </c>
      <c r="D119" s="165">
        <v>0</v>
      </c>
      <c r="E119" s="165">
        <v>0</v>
      </c>
      <c r="F119" s="165">
        <v>0</v>
      </c>
      <c r="G119" s="165">
        <v>0</v>
      </c>
      <c r="H119" s="165">
        <v>0</v>
      </c>
      <c r="I119" s="165">
        <v>0</v>
      </c>
      <c r="J119" s="165">
        <v>0</v>
      </c>
      <c r="K119" s="165">
        <v>0</v>
      </c>
      <c r="L119" s="165">
        <v>0</v>
      </c>
      <c r="M119" s="165">
        <v>0</v>
      </c>
      <c r="N119" s="165">
        <v>0</v>
      </c>
      <c r="O119" s="165">
        <v>0</v>
      </c>
      <c r="P119" s="144">
        <f t="shared" ref="P119:P126" si="81">SUM(D119:F119)</f>
        <v>0</v>
      </c>
      <c r="Q119" s="144">
        <f t="shared" ref="Q119:Q126" si="82">SUM(G119:I119)</f>
        <v>0</v>
      </c>
      <c r="R119" s="144">
        <f t="shared" ref="R119:R123" si="83">SUM(J119:L119)</f>
        <v>0</v>
      </c>
      <c r="S119" s="144">
        <f t="shared" ref="S119:S126" si="84">SUM(M119:O119)</f>
        <v>0</v>
      </c>
      <c r="T119" s="160">
        <f t="shared" ref="T119:T126" si="85">SUM(D119:O119)</f>
        <v>0</v>
      </c>
      <c r="U119" s="161"/>
    </row>
    <row r="120" spans="2:21" x14ac:dyDescent="0.25">
      <c r="B120" s="158" t="s">
        <v>299</v>
      </c>
      <c r="C120" s="158" t="s">
        <v>300</v>
      </c>
      <c r="D120" s="165">
        <v>0</v>
      </c>
      <c r="E120" s="165">
        <v>0</v>
      </c>
      <c r="F120" s="165">
        <v>0</v>
      </c>
      <c r="G120" s="165">
        <v>0</v>
      </c>
      <c r="H120" s="165">
        <v>0</v>
      </c>
      <c r="I120" s="165">
        <v>0</v>
      </c>
      <c r="J120" s="165">
        <v>0</v>
      </c>
      <c r="K120" s="165">
        <v>0</v>
      </c>
      <c r="L120" s="165">
        <v>0</v>
      </c>
      <c r="M120" s="165">
        <v>0</v>
      </c>
      <c r="N120" s="165">
        <v>0</v>
      </c>
      <c r="O120" s="165">
        <v>0</v>
      </c>
      <c r="P120" s="144">
        <f t="shared" si="81"/>
        <v>0</v>
      </c>
      <c r="Q120" s="144">
        <f t="shared" si="82"/>
        <v>0</v>
      </c>
      <c r="R120" s="144">
        <f t="shared" si="83"/>
        <v>0</v>
      </c>
      <c r="S120" s="144">
        <f t="shared" si="84"/>
        <v>0</v>
      </c>
      <c r="T120" s="160">
        <f t="shared" si="85"/>
        <v>0</v>
      </c>
      <c r="U120" s="161"/>
    </row>
    <row r="121" spans="2:21" x14ac:dyDescent="0.25">
      <c r="B121" s="158" t="s">
        <v>301</v>
      </c>
      <c r="C121" s="158" t="s">
        <v>302</v>
      </c>
      <c r="D121" s="165">
        <v>0</v>
      </c>
      <c r="E121" s="165">
        <v>0</v>
      </c>
      <c r="F121" s="165">
        <v>0</v>
      </c>
      <c r="G121" s="165">
        <v>0</v>
      </c>
      <c r="H121" s="165">
        <v>0</v>
      </c>
      <c r="I121" s="165">
        <v>0</v>
      </c>
      <c r="J121" s="165">
        <v>0</v>
      </c>
      <c r="K121" s="165">
        <v>0</v>
      </c>
      <c r="L121" s="165">
        <v>0</v>
      </c>
      <c r="M121" s="165">
        <v>0</v>
      </c>
      <c r="N121" s="165">
        <v>0</v>
      </c>
      <c r="O121" s="165">
        <v>0</v>
      </c>
      <c r="P121" s="144">
        <f t="shared" si="81"/>
        <v>0</v>
      </c>
      <c r="Q121" s="144">
        <f t="shared" si="82"/>
        <v>0</v>
      </c>
      <c r="R121" s="144">
        <f t="shared" si="83"/>
        <v>0</v>
      </c>
      <c r="S121" s="144">
        <f t="shared" si="84"/>
        <v>0</v>
      </c>
      <c r="T121" s="160">
        <f t="shared" si="85"/>
        <v>0</v>
      </c>
      <c r="U121" s="161"/>
    </row>
    <row r="122" spans="2:21" x14ac:dyDescent="0.25">
      <c r="B122" s="158" t="s">
        <v>303</v>
      </c>
      <c r="C122" s="158" t="s">
        <v>304</v>
      </c>
      <c r="D122" s="165">
        <v>0</v>
      </c>
      <c r="E122" s="165">
        <v>0</v>
      </c>
      <c r="F122" s="165">
        <v>0</v>
      </c>
      <c r="G122" s="165">
        <v>0</v>
      </c>
      <c r="H122" s="165">
        <v>0</v>
      </c>
      <c r="I122" s="165">
        <v>0</v>
      </c>
      <c r="J122" s="165">
        <v>0</v>
      </c>
      <c r="K122" s="165">
        <v>0</v>
      </c>
      <c r="L122" s="165">
        <v>0</v>
      </c>
      <c r="M122" s="165">
        <v>0</v>
      </c>
      <c r="N122" s="165">
        <v>0</v>
      </c>
      <c r="O122" s="165">
        <v>0</v>
      </c>
      <c r="P122" s="144">
        <f t="shared" si="81"/>
        <v>0</v>
      </c>
      <c r="Q122" s="144">
        <f t="shared" si="82"/>
        <v>0</v>
      </c>
      <c r="R122" s="144">
        <f t="shared" si="83"/>
        <v>0</v>
      </c>
      <c r="S122" s="144">
        <f t="shared" si="84"/>
        <v>0</v>
      </c>
      <c r="T122" s="160">
        <f t="shared" si="85"/>
        <v>0</v>
      </c>
      <c r="U122" s="161"/>
    </row>
    <row r="123" spans="2:21" x14ac:dyDescent="0.25">
      <c r="B123" s="158" t="s">
        <v>305</v>
      </c>
      <c r="C123" s="158" t="s">
        <v>306</v>
      </c>
      <c r="D123" s="165">
        <v>0</v>
      </c>
      <c r="E123" s="165">
        <v>0</v>
      </c>
      <c r="F123" s="165">
        <v>0</v>
      </c>
      <c r="G123" s="165">
        <v>0</v>
      </c>
      <c r="H123" s="165">
        <v>0</v>
      </c>
      <c r="I123" s="165">
        <v>0</v>
      </c>
      <c r="J123" s="165">
        <v>0</v>
      </c>
      <c r="K123" s="165">
        <v>0</v>
      </c>
      <c r="L123" s="165">
        <v>0</v>
      </c>
      <c r="M123" s="165">
        <v>0</v>
      </c>
      <c r="N123" s="165">
        <v>0</v>
      </c>
      <c r="O123" s="165">
        <v>0</v>
      </c>
      <c r="P123" s="144">
        <f t="shared" si="81"/>
        <v>0</v>
      </c>
      <c r="Q123" s="144">
        <f t="shared" si="82"/>
        <v>0</v>
      </c>
      <c r="R123" s="144">
        <f t="shared" si="83"/>
        <v>0</v>
      </c>
      <c r="S123" s="144">
        <f t="shared" si="84"/>
        <v>0</v>
      </c>
      <c r="T123" s="160">
        <f t="shared" si="85"/>
        <v>0</v>
      </c>
      <c r="U123" s="161"/>
    </row>
    <row r="124" spans="2:21" x14ac:dyDescent="0.25">
      <c r="B124" s="186" t="s">
        <v>307</v>
      </c>
      <c r="C124" s="186" t="s">
        <v>308</v>
      </c>
      <c r="D124" s="187">
        <f>SUM(D125:D126)</f>
        <v>0</v>
      </c>
      <c r="E124" s="187">
        <f t="shared" ref="E124:T124" si="86">SUM(E125:E126)</f>
        <v>0</v>
      </c>
      <c r="F124" s="187">
        <f t="shared" si="86"/>
        <v>0</v>
      </c>
      <c r="G124" s="187">
        <f t="shared" si="86"/>
        <v>0</v>
      </c>
      <c r="H124" s="187">
        <f t="shared" si="86"/>
        <v>0</v>
      </c>
      <c r="I124" s="187">
        <f t="shared" si="86"/>
        <v>0</v>
      </c>
      <c r="J124" s="187">
        <f t="shared" si="86"/>
        <v>0</v>
      </c>
      <c r="K124" s="187">
        <f t="shared" si="86"/>
        <v>0</v>
      </c>
      <c r="L124" s="187">
        <f t="shared" si="86"/>
        <v>0</v>
      </c>
      <c r="M124" s="187">
        <f t="shared" si="86"/>
        <v>0</v>
      </c>
      <c r="N124" s="187">
        <f t="shared" si="86"/>
        <v>0</v>
      </c>
      <c r="O124" s="187">
        <f t="shared" si="86"/>
        <v>0</v>
      </c>
      <c r="P124" s="187">
        <f t="shared" si="86"/>
        <v>0</v>
      </c>
      <c r="Q124" s="187">
        <f t="shared" si="86"/>
        <v>0</v>
      </c>
      <c r="R124" s="187">
        <f t="shared" si="86"/>
        <v>0</v>
      </c>
      <c r="S124" s="187">
        <f t="shared" si="86"/>
        <v>0</v>
      </c>
      <c r="T124" s="187">
        <f t="shared" si="86"/>
        <v>0</v>
      </c>
      <c r="U124" s="181">
        <f>T124/$T$14</f>
        <v>0</v>
      </c>
    </row>
    <row r="125" spans="2:21" x14ac:dyDescent="0.25">
      <c r="B125" s="158" t="s">
        <v>309</v>
      </c>
      <c r="C125" s="158" t="s">
        <v>310</v>
      </c>
      <c r="D125" s="165">
        <v>0</v>
      </c>
      <c r="E125" s="165">
        <v>0</v>
      </c>
      <c r="F125" s="165">
        <v>0</v>
      </c>
      <c r="G125" s="165">
        <v>0</v>
      </c>
      <c r="H125" s="165">
        <v>0</v>
      </c>
      <c r="I125" s="165">
        <v>0</v>
      </c>
      <c r="J125" s="165">
        <v>0</v>
      </c>
      <c r="K125" s="165">
        <v>0</v>
      </c>
      <c r="L125" s="165">
        <v>0</v>
      </c>
      <c r="M125" s="165">
        <v>0</v>
      </c>
      <c r="N125" s="165">
        <v>0</v>
      </c>
      <c r="O125" s="165">
        <v>0</v>
      </c>
      <c r="P125" s="144">
        <f t="shared" si="81"/>
        <v>0</v>
      </c>
      <c r="Q125" s="144">
        <f t="shared" si="82"/>
        <v>0</v>
      </c>
      <c r="R125" s="144">
        <f>SUM(J125:L125)</f>
        <v>0</v>
      </c>
      <c r="S125" s="144">
        <f t="shared" si="84"/>
        <v>0</v>
      </c>
      <c r="T125" s="160">
        <f t="shared" si="85"/>
        <v>0</v>
      </c>
      <c r="U125" s="200"/>
    </row>
    <row r="126" spans="2:21" x14ac:dyDescent="0.25">
      <c r="B126" s="158" t="s">
        <v>311</v>
      </c>
      <c r="C126" s="158" t="s">
        <v>312</v>
      </c>
      <c r="D126" s="165">
        <v>0</v>
      </c>
      <c r="E126" s="165">
        <v>0</v>
      </c>
      <c r="F126" s="165">
        <v>0</v>
      </c>
      <c r="G126" s="165">
        <v>0</v>
      </c>
      <c r="H126" s="165">
        <v>0</v>
      </c>
      <c r="I126" s="165">
        <v>0</v>
      </c>
      <c r="J126" s="165">
        <v>0</v>
      </c>
      <c r="K126" s="165">
        <v>0</v>
      </c>
      <c r="L126" s="165">
        <v>0</v>
      </c>
      <c r="M126" s="165">
        <v>0</v>
      </c>
      <c r="N126" s="165">
        <v>0</v>
      </c>
      <c r="O126" s="165">
        <v>0</v>
      </c>
      <c r="P126" s="144">
        <f t="shared" si="81"/>
        <v>0</v>
      </c>
      <c r="Q126" s="144">
        <f t="shared" si="82"/>
        <v>0</v>
      </c>
      <c r="R126" s="144">
        <f t="shared" ref="R126" si="87">SUM(J126:L126)</f>
        <v>0</v>
      </c>
      <c r="S126" s="144">
        <f t="shared" si="84"/>
        <v>0</v>
      </c>
      <c r="T126" s="160">
        <f t="shared" si="85"/>
        <v>0</v>
      </c>
      <c r="U126" s="200"/>
    </row>
    <row r="127" spans="2:21" x14ac:dyDescent="0.25">
      <c r="B127" s="178" t="s">
        <v>619</v>
      </c>
      <c r="C127" s="178" t="s">
        <v>618</v>
      </c>
      <c r="D127" s="179">
        <f>SUM(D29,D33,D36,D39,D45,D48,D61,D69,D79,D88)</f>
        <v>0</v>
      </c>
      <c r="E127" s="179">
        <f t="shared" ref="E127:O127" si="88">SUM(E29,E33,E36,E39,E45,E48,E61,E69,E79,E88)</f>
        <v>0</v>
      </c>
      <c r="F127" s="179">
        <f t="shared" si="88"/>
        <v>0</v>
      </c>
      <c r="G127" s="179">
        <f t="shared" si="88"/>
        <v>0</v>
      </c>
      <c r="H127" s="179">
        <f t="shared" si="88"/>
        <v>0</v>
      </c>
      <c r="I127" s="179">
        <f t="shared" si="88"/>
        <v>0</v>
      </c>
      <c r="J127" s="179">
        <f t="shared" si="88"/>
        <v>0</v>
      </c>
      <c r="K127" s="179">
        <f t="shared" si="88"/>
        <v>0</v>
      </c>
      <c r="L127" s="179">
        <f t="shared" si="88"/>
        <v>0</v>
      </c>
      <c r="M127" s="179">
        <f t="shared" si="88"/>
        <v>0</v>
      </c>
      <c r="N127" s="179">
        <f t="shared" si="88"/>
        <v>0</v>
      </c>
      <c r="O127" s="179">
        <f t="shared" si="88"/>
        <v>0</v>
      </c>
      <c r="P127" s="358">
        <f>SUM(D127:F127)</f>
        <v>0</v>
      </c>
      <c r="Q127" s="358">
        <f>SUM(G127:I127)</f>
        <v>0</v>
      </c>
      <c r="R127" s="358">
        <f>SUM(J127:L127)</f>
        <v>0</v>
      </c>
      <c r="S127" s="358">
        <f>SUM(M127:O127)</f>
        <v>0</v>
      </c>
      <c r="T127" s="359">
        <f>SUM(P127:S127)</f>
        <v>0</v>
      </c>
      <c r="U127" s="175">
        <f>T127/$T$14</f>
        <v>0</v>
      </c>
    </row>
    <row r="128" spans="2:21" x14ac:dyDescent="0.25">
      <c r="B128" s="162" t="s">
        <v>313</v>
      </c>
      <c r="C128" s="162" t="s">
        <v>314</v>
      </c>
      <c r="D128" s="163">
        <f t="shared" ref="D128:T128" si="89">SUM(D129:D130)</f>
        <v>0</v>
      </c>
      <c r="E128" s="163">
        <f t="shared" si="89"/>
        <v>8433.5820000000003</v>
      </c>
      <c r="F128" s="163">
        <f t="shared" si="89"/>
        <v>8433.5820000000003</v>
      </c>
      <c r="G128" s="163">
        <f t="shared" si="89"/>
        <v>16867.164000000001</v>
      </c>
      <c r="H128" s="163">
        <f t="shared" si="89"/>
        <v>16867.164000000001</v>
      </c>
      <c r="I128" s="163">
        <f t="shared" si="89"/>
        <v>16867.164000000001</v>
      </c>
      <c r="J128" s="163">
        <f t="shared" si="89"/>
        <v>16867.164000000001</v>
      </c>
      <c r="K128" s="163">
        <f t="shared" si="89"/>
        <v>16867.164000000001</v>
      </c>
      <c r="L128" s="163">
        <f t="shared" si="89"/>
        <v>16867.164000000001</v>
      </c>
      <c r="M128" s="163">
        <f t="shared" si="89"/>
        <v>16867.164000000001</v>
      </c>
      <c r="N128" s="163">
        <f t="shared" si="89"/>
        <v>16867.164000000001</v>
      </c>
      <c r="O128" s="163">
        <f t="shared" si="89"/>
        <v>8433.5820000000003</v>
      </c>
      <c r="P128" s="163">
        <f t="shared" si="89"/>
        <v>16867.164000000001</v>
      </c>
      <c r="Q128" s="163">
        <f t="shared" si="89"/>
        <v>50601.491999999998</v>
      </c>
      <c r="R128" s="163">
        <f t="shared" si="89"/>
        <v>50601.491999999998</v>
      </c>
      <c r="S128" s="163">
        <f t="shared" si="89"/>
        <v>42167.91</v>
      </c>
      <c r="T128" s="163">
        <f t="shared" si="89"/>
        <v>160238.05799999999</v>
      </c>
      <c r="U128" s="164">
        <f>T128/$T$14</f>
        <v>1</v>
      </c>
    </row>
    <row r="129" spans="1:24" x14ac:dyDescent="0.25">
      <c r="B129" s="166" t="s">
        <v>315</v>
      </c>
      <c r="C129" s="166" t="s">
        <v>316</v>
      </c>
      <c r="D129" s="201">
        <v>0</v>
      </c>
      <c r="E129" s="202">
        <f t="shared" ref="E129:O129" si="90">IF(D162&lt;0,0,D162)</f>
        <v>8433.5820000000003</v>
      </c>
      <c r="F129" s="202">
        <f t="shared" si="90"/>
        <v>8433.5820000000003</v>
      </c>
      <c r="G129" s="202">
        <f t="shared" si="90"/>
        <v>16867.164000000001</v>
      </c>
      <c r="H129" s="202">
        <f t="shared" si="90"/>
        <v>16867.164000000001</v>
      </c>
      <c r="I129" s="202">
        <f t="shared" si="90"/>
        <v>16867.164000000001</v>
      </c>
      <c r="J129" s="202">
        <f t="shared" si="90"/>
        <v>16867.164000000001</v>
      </c>
      <c r="K129" s="202">
        <f t="shared" si="90"/>
        <v>16867.164000000001</v>
      </c>
      <c r="L129" s="202">
        <f t="shared" si="90"/>
        <v>16867.164000000001</v>
      </c>
      <c r="M129" s="202">
        <f t="shared" si="90"/>
        <v>16867.164000000001</v>
      </c>
      <c r="N129" s="202">
        <f t="shared" si="90"/>
        <v>16867.164000000001</v>
      </c>
      <c r="O129" s="202">
        <f t="shared" si="90"/>
        <v>8433.5820000000003</v>
      </c>
      <c r="P129" s="169">
        <f>SUM(D129:F129)</f>
        <v>16867.164000000001</v>
      </c>
      <c r="Q129" s="169">
        <f>SUM(G129:I129)</f>
        <v>50601.491999999998</v>
      </c>
      <c r="R129" s="169">
        <f>SUM(J129:L129)</f>
        <v>50601.491999999998</v>
      </c>
      <c r="S129" s="169">
        <f>SUM(M129:O129)</f>
        <v>42167.91</v>
      </c>
      <c r="T129" s="170">
        <f>SUM(D129:O129)</f>
        <v>160238.05799999999</v>
      </c>
      <c r="U129" s="171"/>
    </row>
    <row r="130" spans="1:24" x14ac:dyDescent="0.25">
      <c r="B130" s="166" t="s">
        <v>317</v>
      </c>
      <c r="C130" s="166" t="s">
        <v>318</v>
      </c>
      <c r="D130" s="201">
        <v>0</v>
      </c>
      <c r="E130" s="201">
        <v>0</v>
      </c>
      <c r="F130" s="203">
        <v>0</v>
      </c>
      <c r="G130" s="203">
        <v>0</v>
      </c>
      <c r="H130" s="203">
        <v>0</v>
      </c>
      <c r="I130" s="203">
        <v>0</v>
      </c>
      <c r="J130" s="203">
        <v>0</v>
      </c>
      <c r="K130" s="203">
        <v>0</v>
      </c>
      <c r="L130" s="203">
        <v>0</v>
      </c>
      <c r="M130" s="203">
        <v>0</v>
      </c>
      <c r="N130" s="203">
        <v>0</v>
      </c>
      <c r="O130" s="203">
        <v>0</v>
      </c>
      <c r="P130" s="169">
        <f>SUM(D130:F130)</f>
        <v>0</v>
      </c>
      <c r="Q130" s="169">
        <f>SUM(G130:I130)</f>
        <v>0</v>
      </c>
      <c r="R130" s="169">
        <f>SUM(J130:L130)</f>
        <v>0</v>
      </c>
      <c r="S130" s="169">
        <f>SUM(M130:O130)</f>
        <v>0</v>
      </c>
      <c r="T130" s="170">
        <f>SUM(D130:O130)</f>
        <v>0</v>
      </c>
      <c r="U130" s="171"/>
    </row>
    <row r="131" spans="1:24" ht="15.75" thickBot="1" x14ac:dyDescent="0.3">
      <c r="B131" s="178" t="s">
        <v>319</v>
      </c>
      <c r="C131" s="178" t="s">
        <v>320</v>
      </c>
      <c r="D131" s="179">
        <f t="shared" ref="D131:T131" si="91">SUM(D15,D28)</f>
        <v>0</v>
      </c>
      <c r="E131" s="179">
        <f t="shared" si="91"/>
        <v>8433.5820000000003</v>
      </c>
      <c r="F131" s="179">
        <f t="shared" si="91"/>
        <v>8433.5820000000003</v>
      </c>
      <c r="G131" s="179">
        <f t="shared" si="91"/>
        <v>16867.164000000001</v>
      </c>
      <c r="H131" s="179">
        <f t="shared" si="91"/>
        <v>16867.164000000001</v>
      </c>
      <c r="I131" s="179">
        <f t="shared" si="91"/>
        <v>16867.164000000001</v>
      </c>
      <c r="J131" s="179">
        <f t="shared" si="91"/>
        <v>16867.164000000001</v>
      </c>
      <c r="K131" s="179">
        <f t="shared" si="91"/>
        <v>16867.164000000001</v>
      </c>
      <c r="L131" s="179">
        <f t="shared" si="91"/>
        <v>16867.164000000001</v>
      </c>
      <c r="M131" s="179">
        <f t="shared" si="91"/>
        <v>16867.164000000001</v>
      </c>
      <c r="N131" s="179">
        <f t="shared" si="91"/>
        <v>16867.164000000001</v>
      </c>
      <c r="O131" s="179">
        <f t="shared" si="91"/>
        <v>8433.5820000000003</v>
      </c>
      <c r="P131" s="179">
        <f t="shared" si="91"/>
        <v>16867.164000000001</v>
      </c>
      <c r="Q131" s="179">
        <f t="shared" si="91"/>
        <v>50601.491999999998</v>
      </c>
      <c r="R131" s="179">
        <f t="shared" si="91"/>
        <v>50601.491999999998</v>
      </c>
      <c r="S131" s="179">
        <f t="shared" si="91"/>
        <v>42167.91</v>
      </c>
      <c r="T131" s="179">
        <f t="shared" si="91"/>
        <v>160238.05799999999</v>
      </c>
      <c r="U131" s="179"/>
    </row>
    <row r="132" spans="1:24" x14ac:dyDescent="0.25">
      <c r="B132" s="204"/>
      <c r="C132" s="204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6"/>
    </row>
    <row r="133" spans="1:24" x14ac:dyDescent="0.25">
      <c r="B133" s="207"/>
      <c r="C133" s="207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6"/>
    </row>
    <row r="134" spans="1:24" x14ac:dyDescent="0.25">
      <c r="B134" s="207" t="s">
        <v>321</v>
      </c>
      <c r="C134" s="207" t="s">
        <v>322</v>
      </c>
      <c r="D134" s="209">
        <v>0</v>
      </c>
      <c r="E134" s="210">
        <f>D140</f>
        <v>35139.925000000003</v>
      </c>
      <c r="F134" s="210">
        <f t="shared" ref="F134:O134" si="92">E140</f>
        <v>61846.268000000004</v>
      </c>
      <c r="G134" s="210">
        <f t="shared" si="92"/>
        <v>123692.53600000002</v>
      </c>
      <c r="H134" s="210">
        <f t="shared" si="92"/>
        <v>177105.22200000004</v>
      </c>
      <c r="I134" s="210">
        <f t="shared" si="92"/>
        <v>230517.90800000005</v>
      </c>
      <c r="J134" s="210">
        <f t="shared" si="92"/>
        <v>283930.59400000004</v>
      </c>
      <c r="K134" s="210">
        <f t="shared" si="92"/>
        <v>337343.28</v>
      </c>
      <c r="L134" s="210">
        <f t="shared" si="92"/>
        <v>390755.96600000001</v>
      </c>
      <c r="M134" s="210">
        <f t="shared" si="92"/>
        <v>444168.652</v>
      </c>
      <c r="N134" s="210">
        <f t="shared" si="92"/>
        <v>497581.33799999999</v>
      </c>
      <c r="O134" s="210">
        <f t="shared" si="92"/>
        <v>515854.09900000005</v>
      </c>
      <c r="P134" s="210"/>
      <c r="Q134" s="210"/>
      <c r="R134" s="210"/>
      <c r="S134" s="210"/>
      <c r="T134" s="210"/>
      <c r="U134" s="206"/>
    </row>
    <row r="135" spans="1:24" x14ac:dyDescent="0.25">
      <c r="B135" s="211"/>
      <c r="C135" s="211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3"/>
    </row>
    <row r="136" spans="1:24" x14ac:dyDescent="0.25">
      <c r="B136" s="214" t="s">
        <v>80</v>
      </c>
      <c r="C136" s="214" t="s">
        <v>81</v>
      </c>
      <c r="D136" s="215">
        <f t="shared" ref="D136:O136" si="93">D7</f>
        <v>35139.925000000003</v>
      </c>
      <c r="E136" s="215">
        <f t="shared" si="93"/>
        <v>35139.925000000003</v>
      </c>
      <c r="F136" s="215">
        <f t="shared" si="93"/>
        <v>70279.850000000006</v>
      </c>
      <c r="G136" s="215">
        <f t="shared" si="93"/>
        <v>70279.850000000006</v>
      </c>
      <c r="H136" s="215">
        <f t="shared" si="93"/>
        <v>70279.850000000006</v>
      </c>
      <c r="I136" s="215">
        <f t="shared" si="93"/>
        <v>70279.850000000006</v>
      </c>
      <c r="J136" s="215">
        <f t="shared" si="93"/>
        <v>70279.850000000006</v>
      </c>
      <c r="K136" s="215">
        <f t="shared" si="93"/>
        <v>70279.850000000006</v>
      </c>
      <c r="L136" s="215">
        <f t="shared" si="93"/>
        <v>70279.850000000006</v>
      </c>
      <c r="M136" s="215">
        <f t="shared" si="93"/>
        <v>70279.850000000006</v>
      </c>
      <c r="N136" s="215">
        <f t="shared" si="93"/>
        <v>35139.925000000003</v>
      </c>
      <c r="O136" s="215">
        <f t="shared" si="93"/>
        <v>35139.925000000003</v>
      </c>
      <c r="P136" s="215"/>
      <c r="Q136" s="215"/>
      <c r="R136" s="215"/>
      <c r="S136" s="215"/>
      <c r="T136" s="215"/>
      <c r="U136" s="213"/>
    </row>
    <row r="137" spans="1:24" x14ac:dyDescent="0.25">
      <c r="B137" s="214"/>
      <c r="C137" s="214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3"/>
    </row>
    <row r="138" spans="1:24" x14ac:dyDescent="0.25">
      <c r="B138" s="214" t="s">
        <v>94</v>
      </c>
      <c r="C138" s="214" t="s">
        <v>95</v>
      </c>
      <c r="D138" s="215">
        <f t="shared" ref="D138:O138" si="94">D14</f>
        <v>0</v>
      </c>
      <c r="E138" s="215">
        <f t="shared" si="94"/>
        <v>8433.5820000000003</v>
      </c>
      <c r="F138" s="215">
        <f t="shared" si="94"/>
        <v>8433.5820000000003</v>
      </c>
      <c r="G138" s="215">
        <f t="shared" si="94"/>
        <v>16867.164000000001</v>
      </c>
      <c r="H138" s="215">
        <f t="shared" si="94"/>
        <v>16867.164000000001</v>
      </c>
      <c r="I138" s="215">
        <f t="shared" si="94"/>
        <v>16867.164000000001</v>
      </c>
      <c r="J138" s="215">
        <f t="shared" si="94"/>
        <v>16867.164000000001</v>
      </c>
      <c r="K138" s="215">
        <f t="shared" si="94"/>
        <v>16867.164000000001</v>
      </c>
      <c r="L138" s="215">
        <f t="shared" si="94"/>
        <v>16867.164000000001</v>
      </c>
      <c r="M138" s="215">
        <f t="shared" si="94"/>
        <v>16867.164000000001</v>
      </c>
      <c r="N138" s="215">
        <f t="shared" si="94"/>
        <v>16867.164000000001</v>
      </c>
      <c r="O138" s="215">
        <f t="shared" si="94"/>
        <v>8433.5820000000003</v>
      </c>
      <c r="P138" s="215"/>
      <c r="Q138" s="215"/>
      <c r="R138" s="215"/>
      <c r="S138" s="215"/>
      <c r="T138" s="215"/>
      <c r="U138" s="213"/>
    </row>
    <row r="139" spans="1:24" x14ac:dyDescent="0.25">
      <c r="B139" s="207" t="s">
        <v>323</v>
      </c>
      <c r="C139" s="207" t="s">
        <v>324</v>
      </c>
      <c r="D139" s="210">
        <f>D136-D138</f>
        <v>35139.925000000003</v>
      </c>
      <c r="E139" s="210">
        <f t="shared" ref="E139:O139" si="95">E136-E138</f>
        <v>26706.343000000001</v>
      </c>
      <c r="F139" s="210">
        <f t="shared" si="95"/>
        <v>61846.268000000004</v>
      </c>
      <c r="G139" s="210">
        <f t="shared" si="95"/>
        <v>53412.686000000002</v>
      </c>
      <c r="H139" s="210">
        <f t="shared" si="95"/>
        <v>53412.686000000002</v>
      </c>
      <c r="I139" s="210">
        <f t="shared" si="95"/>
        <v>53412.686000000002</v>
      </c>
      <c r="J139" s="210">
        <f t="shared" si="95"/>
        <v>53412.686000000002</v>
      </c>
      <c r="K139" s="210">
        <f t="shared" si="95"/>
        <v>53412.686000000002</v>
      </c>
      <c r="L139" s="210">
        <f t="shared" si="95"/>
        <v>53412.686000000002</v>
      </c>
      <c r="M139" s="210">
        <f t="shared" si="95"/>
        <v>53412.686000000002</v>
      </c>
      <c r="N139" s="210">
        <f t="shared" si="95"/>
        <v>18272.761000000002</v>
      </c>
      <c r="O139" s="210">
        <f t="shared" si="95"/>
        <v>26706.343000000001</v>
      </c>
      <c r="P139" s="210"/>
      <c r="Q139" s="210"/>
      <c r="R139" s="210"/>
      <c r="S139" s="210"/>
      <c r="T139" s="210"/>
      <c r="U139" s="213"/>
    </row>
    <row r="140" spans="1:24" x14ac:dyDescent="0.25">
      <c r="B140" s="207" t="s">
        <v>325</v>
      </c>
      <c r="C140" s="207" t="s">
        <v>326</v>
      </c>
      <c r="D140" s="210">
        <f>D134+D136-D138</f>
        <v>35139.925000000003</v>
      </c>
      <c r="E140" s="210">
        <f t="shared" ref="E140:O140" si="96">E134+E136-E138</f>
        <v>61846.268000000004</v>
      </c>
      <c r="F140" s="210">
        <f t="shared" si="96"/>
        <v>123692.53600000002</v>
      </c>
      <c r="G140" s="210">
        <f t="shared" si="96"/>
        <v>177105.22200000004</v>
      </c>
      <c r="H140" s="210">
        <f t="shared" si="96"/>
        <v>230517.90800000005</v>
      </c>
      <c r="I140" s="210">
        <f t="shared" si="96"/>
        <v>283930.59400000004</v>
      </c>
      <c r="J140" s="210">
        <f t="shared" si="96"/>
        <v>337343.28</v>
      </c>
      <c r="K140" s="210">
        <f t="shared" si="96"/>
        <v>390755.96600000001</v>
      </c>
      <c r="L140" s="210">
        <f t="shared" si="96"/>
        <v>444168.652</v>
      </c>
      <c r="M140" s="210">
        <f t="shared" si="96"/>
        <v>497581.33799999999</v>
      </c>
      <c r="N140" s="210">
        <f t="shared" si="96"/>
        <v>515854.09900000005</v>
      </c>
      <c r="O140" s="210">
        <f t="shared" si="96"/>
        <v>542560.44200000004</v>
      </c>
      <c r="P140" s="210"/>
      <c r="Q140" s="210"/>
      <c r="R140" s="210"/>
      <c r="S140" s="210"/>
      <c r="T140" s="210"/>
      <c r="U140" s="213"/>
    </row>
    <row r="141" spans="1:24" x14ac:dyDescent="0.25">
      <c r="B141" s="214"/>
      <c r="C141" s="207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3"/>
    </row>
    <row r="142" spans="1:24" x14ac:dyDescent="0.25">
      <c r="B142" s="207" t="s">
        <v>327</v>
      </c>
      <c r="C142" s="207" t="s">
        <v>328</v>
      </c>
      <c r="D142" s="216">
        <f t="shared" ref="D142:O142" si="97">D139/D8</f>
        <v>1</v>
      </c>
      <c r="E142" s="216">
        <f t="shared" si="97"/>
        <v>0.76</v>
      </c>
      <c r="F142" s="216">
        <f t="shared" si="97"/>
        <v>0.88</v>
      </c>
      <c r="G142" s="216">
        <f t="shared" si="97"/>
        <v>0.76</v>
      </c>
      <c r="H142" s="216">
        <f t="shared" si="97"/>
        <v>0.76</v>
      </c>
      <c r="I142" s="216">
        <f t="shared" si="97"/>
        <v>0.76</v>
      </c>
      <c r="J142" s="216">
        <f t="shared" si="97"/>
        <v>0.76</v>
      </c>
      <c r="K142" s="216">
        <f t="shared" si="97"/>
        <v>0.76</v>
      </c>
      <c r="L142" s="216">
        <f t="shared" si="97"/>
        <v>0.76</v>
      </c>
      <c r="M142" s="216">
        <f t="shared" si="97"/>
        <v>0.76</v>
      </c>
      <c r="N142" s="216">
        <f t="shared" si="97"/>
        <v>0.52</v>
      </c>
      <c r="O142" s="216">
        <f t="shared" si="97"/>
        <v>0.76</v>
      </c>
      <c r="P142" s="216"/>
      <c r="Q142" s="216"/>
      <c r="R142" s="216"/>
      <c r="S142" s="216"/>
      <c r="T142" s="216"/>
      <c r="U142" s="213"/>
    </row>
    <row r="143" spans="1:24" x14ac:dyDescent="0.25"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U143" s="131"/>
    </row>
    <row r="144" spans="1:24" x14ac:dyDescent="0.25">
      <c r="A144" s="139"/>
      <c r="D144" s="218"/>
      <c r="E144" s="218"/>
      <c r="F144" s="218"/>
      <c r="V144" s="139"/>
      <c r="W144" s="139"/>
      <c r="X144" s="139"/>
    </row>
    <row r="146" spans="2:21" x14ac:dyDescent="0.25">
      <c r="H146" s="219"/>
      <c r="U146" s="131"/>
    </row>
    <row r="147" spans="2:21" x14ac:dyDescent="0.25">
      <c r="B147" s="220" t="s">
        <v>315</v>
      </c>
      <c r="C147" s="220" t="s">
        <v>316</v>
      </c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U147" s="131"/>
    </row>
    <row r="148" spans="2:21" x14ac:dyDescent="0.25">
      <c r="B148" s="220"/>
      <c r="C148" s="220"/>
      <c r="D148" s="220"/>
      <c r="E148" s="220"/>
      <c r="F148" s="220"/>
      <c r="G148" s="220"/>
      <c r="H148" s="221"/>
      <c r="I148" s="221"/>
      <c r="J148" s="221"/>
      <c r="K148" s="221"/>
      <c r="L148" s="221"/>
      <c r="M148" s="221"/>
      <c r="N148" s="221"/>
      <c r="O148" s="221"/>
      <c r="U148" s="131"/>
    </row>
    <row r="149" spans="2:21" x14ac:dyDescent="0.25">
      <c r="B149" s="222" t="s">
        <v>329</v>
      </c>
      <c r="C149" s="222" t="s">
        <v>330</v>
      </c>
      <c r="D149" s="220">
        <f t="shared" ref="D149:O149" si="98">D4</f>
        <v>35139.925000000003</v>
      </c>
      <c r="E149" s="220">
        <f t="shared" si="98"/>
        <v>35139.925000000003</v>
      </c>
      <c r="F149" s="220">
        <f t="shared" si="98"/>
        <v>70279.850000000006</v>
      </c>
      <c r="G149" s="220">
        <f t="shared" si="98"/>
        <v>70279.850000000006</v>
      </c>
      <c r="H149" s="220">
        <f t="shared" si="98"/>
        <v>70279.850000000006</v>
      </c>
      <c r="I149" s="220">
        <f t="shared" si="98"/>
        <v>70279.850000000006</v>
      </c>
      <c r="J149" s="220">
        <f t="shared" si="98"/>
        <v>70279.850000000006</v>
      </c>
      <c r="K149" s="220">
        <f t="shared" si="98"/>
        <v>70279.850000000006</v>
      </c>
      <c r="L149" s="220">
        <f t="shared" si="98"/>
        <v>70279.850000000006</v>
      </c>
      <c r="M149" s="220">
        <f t="shared" si="98"/>
        <v>70279.850000000006</v>
      </c>
      <c r="N149" s="220">
        <f t="shared" si="98"/>
        <v>35139.925000000003</v>
      </c>
      <c r="O149" s="220">
        <f t="shared" si="98"/>
        <v>35139.925000000003</v>
      </c>
      <c r="U149" s="131"/>
    </row>
    <row r="150" spans="2:21" x14ac:dyDescent="0.25">
      <c r="B150" s="222" t="s">
        <v>331</v>
      </c>
      <c r="C150" s="222" t="s">
        <v>332</v>
      </c>
      <c r="D150" s="220">
        <f>(D149*24)/100</f>
        <v>8433.5820000000003</v>
      </c>
      <c r="E150" s="220">
        <f t="shared" ref="E150:O150" si="99">(E149*24)/100</f>
        <v>8433.5820000000003</v>
      </c>
      <c r="F150" s="220">
        <f t="shared" si="99"/>
        <v>16867.164000000001</v>
      </c>
      <c r="G150" s="220">
        <f t="shared" si="99"/>
        <v>16867.164000000001</v>
      </c>
      <c r="H150" s="220">
        <f t="shared" si="99"/>
        <v>16867.164000000001</v>
      </c>
      <c r="I150" s="220">
        <f t="shared" si="99"/>
        <v>16867.164000000001</v>
      </c>
      <c r="J150" s="220">
        <f t="shared" si="99"/>
        <v>16867.164000000001</v>
      </c>
      <c r="K150" s="220">
        <f t="shared" si="99"/>
        <v>16867.164000000001</v>
      </c>
      <c r="L150" s="220">
        <f t="shared" si="99"/>
        <v>16867.164000000001</v>
      </c>
      <c r="M150" s="220">
        <f t="shared" si="99"/>
        <v>16867.164000000001</v>
      </c>
      <c r="N150" s="220">
        <f t="shared" si="99"/>
        <v>8433.5820000000003</v>
      </c>
      <c r="O150" s="220">
        <f t="shared" si="99"/>
        <v>8433.5820000000003</v>
      </c>
      <c r="U150" s="131"/>
    </row>
    <row r="151" spans="2:21" x14ac:dyDescent="0.25">
      <c r="B151" s="222" t="s">
        <v>333</v>
      </c>
      <c r="C151" s="222" t="s">
        <v>334</v>
      </c>
      <c r="D151" s="220">
        <f>D149-D150</f>
        <v>26706.343000000001</v>
      </c>
      <c r="E151" s="220">
        <f t="shared" ref="E151:O151" si="100">E149-E150</f>
        <v>26706.343000000001</v>
      </c>
      <c r="F151" s="220">
        <f t="shared" si="100"/>
        <v>53412.686000000002</v>
      </c>
      <c r="G151" s="220">
        <f t="shared" si="100"/>
        <v>53412.686000000002</v>
      </c>
      <c r="H151" s="220">
        <f t="shared" si="100"/>
        <v>53412.686000000002</v>
      </c>
      <c r="I151" s="220">
        <f t="shared" si="100"/>
        <v>53412.686000000002</v>
      </c>
      <c r="J151" s="220">
        <f t="shared" si="100"/>
        <v>53412.686000000002</v>
      </c>
      <c r="K151" s="220">
        <f t="shared" si="100"/>
        <v>53412.686000000002</v>
      </c>
      <c r="L151" s="220">
        <f t="shared" si="100"/>
        <v>53412.686000000002</v>
      </c>
      <c r="M151" s="220">
        <f t="shared" si="100"/>
        <v>53412.686000000002</v>
      </c>
      <c r="N151" s="220">
        <f t="shared" si="100"/>
        <v>26706.343000000001</v>
      </c>
      <c r="O151" s="220">
        <f t="shared" si="100"/>
        <v>26706.343000000001</v>
      </c>
      <c r="U151" s="131"/>
    </row>
    <row r="152" spans="2:21" x14ac:dyDescent="0.25">
      <c r="B152" s="222" t="s">
        <v>335</v>
      </c>
      <c r="C152" s="222" t="s">
        <v>336</v>
      </c>
      <c r="D152" s="220">
        <f t="shared" ref="D152:O152" si="101">((D109+D111)*24)/100</f>
        <v>0</v>
      </c>
      <c r="E152" s="220">
        <f t="shared" si="101"/>
        <v>0</v>
      </c>
      <c r="F152" s="220">
        <f t="shared" si="101"/>
        <v>0</v>
      </c>
      <c r="G152" s="220">
        <f t="shared" si="101"/>
        <v>0</v>
      </c>
      <c r="H152" s="220">
        <f t="shared" si="101"/>
        <v>0</v>
      </c>
      <c r="I152" s="220">
        <f t="shared" si="101"/>
        <v>0</v>
      </c>
      <c r="J152" s="220">
        <f t="shared" si="101"/>
        <v>0</v>
      </c>
      <c r="K152" s="220">
        <f t="shared" si="101"/>
        <v>0</v>
      </c>
      <c r="L152" s="220">
        <f t="shared" si="101"/>
        <v>0</v>
      </c>
      <c r="M152" s="220">
        <f t="shared" si="101"/>
        <v>0</v>
      </c>
      <c r="N152" s="220">
        <f t="shared" si="101"/>
        <v>0</v>
      </c>
      <c r="O152" s="220">
        <f t="shared" si="101"/>
        <v>0</v>
      </c>
      <c r="P152" s="223"/>
      <c r="U152" s="131"/>
    </row>
    <row r="153" spans="2:21" x14ac:dyDescent="0.25">
      <c r="B153" s="222" t="s">
        <v>337</v>
      </c>
      <c r="C153" s="222" t="s">
        <v>338</v>
      </c>
      <c r="D153" s="220">
        <f>SUM(D150,D152)</f>
        <v>8433.5820000000003</v>
      </c>
      <c r="E153" s="220">
        <f t="shared" ref="E153:O153" si="102">SUM(E150,E152)</f>
        <v>8433.5820000000003</v>
      </c>
      <c r="F153" s="220">
        <f t="shared" si="102"/>
        <v>16867.164000000001</v>
      </c>
      <c r="G153" s="220">
        <f t="shared" si="102"/>
        <v>16867.164000000001</v>
      </c>
      <c r="H153" s="220">
        <f t="shared" si="102"/>
        <v>16867.164000000001</v>
      </c>
      <c r="I153" s="220">
        <f t="shared" si="102"/>
        <v>16867.164000000001</v>
      </c>
      <c r="J153" s="220">
        <f t="shared" si="102"/>
        <v>16867.164000000001</v>
      </c>
      <c r="K153" s="220">
        <f t="shared" si="102"/>
        <v>16867.164000000001</v>
      </c>
      <c r="L153" s="220">
        <f t="shared" si="102"/>
        <v>16867.164000000001</v>
      </c>
      <c r="M153" s="220">
        <f t="shared" si="102"/>
        <v>16867.164000000001</v>
      </c>
      <c r="N153" s="220">
        <f t="shared" si="102"/>
        <v>8433.5820000000003</v>
      </c>
      <c r="O153" s="220">
        <f t="shared" si="102"/>
        <v>8433.5820000000003</v>
      </c>
      <c r="U153" s="131"/>
    </row>
    <row r="154" spans="2:21" x14ac:dyDescent="0.25">
      <c r="B154" s="222"/>
      <c r="C154" s="222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U154" s="131"/>
    </row>
    <row r="155" spans="2:21" x14ac:dyDescent="0.25">
      <c r="B155" s="222" t="s">
        <v>339</v>
      </c>
      <c r="C155" s="222" t="s">
        <v>340</v>
      </c>
      <c r="D155" s="224">
        <v>0</v>
      </c>
      <c r="E155" s="224">
        <v>0</v>
      </c>
      <c r="F155" s="224">
        <v>0</v>
      </c>
      <c r="G155" s="224">
        <v>0</v>
      </c>
      <c r="H155" s="224">
        <v>0</v>
      </c>
      <c r="I155" s="224">
        <v>0</v>
      </c>
      <c r="J155" s="224">
        <v>0</v>
      </c>
      <c r="K155" s="224">
        <v>0</v>
      </c>
      <c r="L155" s="224">
        <v>0</v>
      </c>
      <c r="M155" s="224">
        <v>0</v>
      </c>
      <c r="N155" s="224">
        <v>0</v>
      </c>
      <c r="O155" s="224">
        <v>0</v>
      </c>
      <c r="U155" s="131"/>
    </row>
    <row r="156" spans="2:21" x14ac:dyDescent="0.25">
      <c r="B156" s="222" t="s">
        <v>341</v>
      </c>
      <c r="C156" s="222" t="s">
        <v>342</v>
      </c>
      <c r="D156" s="224">
        <v>0</v>
      </c>
      <c r="E156" s="224">
        <v>0</v>
      </c>
      <c r="F156" s="224">
        <v>0</v>
      </c>
      <c r="G156" s="224">
        <v>0</v>
      </c>
      <c r="H156" s="224">
        <v>0</v>
      </c>
      <c r="I156" s="224">
        <v>0</v>
      </c>
      <c r="J156" s="224">
        <v>0</v>
      </c>
      <c r="K156" s="224">
        <v>0</v>
      </c>
      <c r="L156" s="224">
        <v>0</v>
      </c>
      <c r="M156" s="224">
        <v>0</v>
      </c>
      <c r="N156" s="224">
        <v>0</v>
      </c>
      <c r="O156" s="224">
        <v>0</v>
      </c>
      <c r="U156" s="131"/>
    </row>
    <row r="157" spans="2:21" x14ac:dyDescent="0.25">
      <c r="B157" s="222" t="s">
        <v>343</v>
      </c>
      <c r="C157" s="222" t="s">
        <v>344</v>
      </c>
      <c r="D157" s="224">
        <v>0</v>
      </c>
      <c r="E157" s="224">
        <v>0</v>
      </c>
      <c r="F157" s="224">
        <v>0</v>
      </c>
      <c r="G157" s="224">
        <v>0</v>
      </c>
      <c r="H157" s="224">
        <v>0</v>
      </c>
      <c r="I157" s="224">
        <v>0</v>
      </c>
      <c r="J157" s="224">
        <v>0</v>
      </c>
      <c r="K157" s="224">
        <v>0</v>
      </c>
      <c r="L157" s="224">
        <v>0</v>
      </c>
      <c r="M157" s="224">
        <v>0</v>
      </c>
      <c r="N157" s="224">
        <v>0</v>
      </c>
      <c r="O157" s="224">
        <v>0</v>
      </c>
      <c r="U157" s="131"/>
    </row>
    <row r="158" spans="2:21" x14ac:dyDescent="0.25">
      <c r="B158" s="222" t="s">
        <v>345</v>
      </c>
      <c r="C158" s="222" t="s">
        <v>346</v>
      </c>
      <c r="D158" s="220">
        <f>(D155*10)/100</f>
        <v>0</v>
      </c>
      <c r="E158" s="220">
        <f t="shared" ref="E158:O158" si="103">(E155*10)/100</f>
        <v>0</v>
      </c>
      <c r="F158" s="220">
        <f t="shared" si="103"/>
        <v>0</v>
      </c>
      <c r="G158" s="220">
        <f t="shared" si="103"/>
        <v>0</v>
      </c>
      <c r="H158" s="220">
        <f t="shared" si="103"/>
        <v>0</v>
      </c>
      <c r="I158" s="220">
        <f t="shared" si="103"/>
        <v>0</v>
      </c>
      <c r="J158" s="220">
        <f t="shared" si="103"/>
        <v>0</v>
      </c>
      <c r="K158" s="220">
        <f t="shared" si="103"/>
        <v>0</v>
      </c>
      <c r="L158" s="220">
        <f t="shared" si="103"/>
        <v>0</v>
      </c>
      <c r="M158" s="220">
        <f t="shared" si="103"/>
        <v>0</v>
      </c>
      <c r="N158" s="220">
        <f t="shared" si="103"/>
        <v>0</v>
      </c>
      <c r="O158" s="220">
        <f t="shared" si="103"/>
        <v>0</v>
      </c>
      <c r="U158" s="131"/>
    </row>
    <row r="159" spans="2:21" x14ac:dyDescent="0.25">
      <c r="B159" s="222" t="s">
        <v>347</v>
      </c>
      <c r="C159" s="222" t="s">
        <v>348</v>
      </c>
      <c r="D159" s="220">
        <f>(D156*14)/100</f>
        <v>0</v>
      </c>
      <c r="E159" s="220">
        <f t="shared" ref="E159:O159" si="104">(E156*14)/100</f>
        <v>0</v>
      </c>
      <c r="F159" s="220">
        <f t="shared" si="104"/>
        <v>0</v>
      </c>
      <c r="G159" s="220">
        <f t="shared" si="104"/>
        <v>0</v>
      </c>
      <c r="H159" s="220">
        <f t="shared" si="104"/>
        <v>0</v>
      </c>
      <c r="I159" s="220">
        <f t="shared" si="104"/>
        <v>0</v>
      </c>
      <c r="J159" s="220">
        <f t="shared" si="104"/>
        <v>0</v>
      </c>
      <c r="K159" s="220">
        <f t="shared" si="104"/>
        <v>0</v>
      </c>
      <c r="L159" s="220">
        <f t="shared" si="104"/>
        <v>0</v>
      </c>
      <c r="M159" s="220">
        <f t="shared" si="104"/>
        <v>0</v>
      </c>
      <c r="N159" s="220">
        <f t="shared" si="104"/>
        <v>0</v>
      </c>
      <c r="O159" s="220">
        <f t="shared" si="104"/>
        <v>0</v>
      </c>
      <c r="U159" s="131"/>
    </row>
    <row r="160" spans="2:21" x14ac:dyDescent="0.25">
      <c r="B160" s="222" t="s">
        <v>349</v>
      </c>
      <c r="C160" s="222" t="s">
        <v>350</v>
      </c>
      <c r="D160" s="220">
        <f>((D157*24)/100)</f>
        <v>0</v>
      </c>
      <c r="E160" s="220">
        <f t="shared" ref="E160:O160" si="105">((E157*24)/100)</f>
        <v>0</v>
      </c>
      <c r="F160" s="220">
        <f t="shared" si="105"/>
        <v>0</v>
      </c>
      <c r="G160" s="220">
        <f t="shared" si="105"/>
        <v>0</v>
      </c>
      <c r="H160" s="220">
        <f t="shared" si="105"/>
        <v>0</v>
      </c>
      <c r="I160" s="220">
        <f t="shared" si="105"/>
        <v>0</v>
      </c>
      <c r="J160" s="220">
        <f t="shared" si="105"/>
        <v>0</v>
      </c>
      <c r="K160" s="220">
        <f t="shared" si="105"/>
        <v>0</v>
      </c>
      <c r="L160" s="220">
        <f t="shared" si="105"/>
        <v>0</v>
      </c>
      <c r="M160" s="220">
        <f t="shared" si="105"/>
        <v>0</v>
      </c>
      <c r="N160" s="220">
        <f t="shared" si="105"/>
        <v>0</v>
      </c>
      <c r="O160" s="220">
        <f t="shared" si="105"/>
        <v>0</v>
      </c>
      <c r="U160" s="131"/>
    </row>
    <row r="161" spans="2:21" x14ac:dyDescent="0.25">
      <c r="B161" s="222" t="s">
        <v>337</v>
      </c>
      <c r="C161" s="222" t="s">
        <v>338</v>
      </c>
      <c r="D161" s="220">
        <f t="shared" ref="D161:O161" si="106">SUM(D158:D160)</f>
        <v>0</v>
      </c>
      <c r="E161" s="220">
        <f t="shared" si="106"/>
        <v>0</v>
      </c>
      <c r="F161" s="220">
        <f t="shared" si="106"/>
        <v>0</v>
      </c>
      <c r="G161" s="220">
        <f t="shared" si="106"/>
        <v>0</v>
      </c>
      <c r="H161" s="220">
        <f t="shared" si="106"/>
        <v>0</v>
      </c>
      <c r="I161" s="220">
        <f t="shared" si="106"/>
        <v>0</v>
      </c>
      <c r="J161" s="220">
        <f t="shared" si="106"/>
        <v>0</v>
      </c>
      <c r="K161" s="220">
        <f t="shared" si="106"/>
        <v>0</v>
      </c>
      <c r="L161" s="220">
        <f t="shared" si="106"/>
        <v>0</v>
      </c>
      <c r="M161" s="220">
        <f t="shared" si="106"/>
        <v>0</v>
      </c>
      <c r="N161" s="220">
        <f t="shared" si="106"/>
        <v>0</v>
      </c>
      <c r="O161" s="220">
        <f t="shared" si="106"/>
        <v>0</v>
      </c>
      <c r="U161" s="131"/>
    </row>
    <row r="162" spans="2:21" x14ac:dyDescent="0.25">
      <c r="B162" s="222" t="s">
        <v>351</v>
      </c>
      <c r="C162" s="222" t="s">
        <v>352</v>
      </c>
      <c r="D162" s="220">
        <f>D153-D161</f>
        <v>8433.5820000000003</v>
      </c>
      <c r="E162" s="220">
        <f t="shared" ref="E162:O162" si="107">E153-E161</f>
        <v>8433.5820000000003</v>
      </c>
      <c r="F162" s="220">
        <f t="shared" si="107"/>
        <v>16867.164000000001</v>
      </c>
      <c r="G162" s="220">
        <f t="shared" si="107"/>
        <v>16867.164000000001</v>
      </c>
      <c r="H162" s="220">
        <f t="shared" si="107"/>
        <v>16867.164000000001</v>
      </c>
      <c r="I162" s="220">
        <f t="shared" si="107"/>
        <v>16867.164000000001</v>
      </c>
      <c r="J162" s="220">
        <f t="shared" si="107"/>
        <v>16867.164000000001</v>
      </c>
      <c r="K162" s="220">
        <f t="shared" si="107"/>
        <v>16867.164000000001</v>
      </c>
      <c r="L162" s="220">
        <f t="shared" si="107"/>
        <v>16867.164000000001</v>
      </c>
      <c r="M162" s="220">
        <f t="shared" si="107"/>
        <v>16867.164000000001</v>
      </c>
      <c r="N162" s="220">
        <f t="shared" si="107"/>
        <v>8433.5820000000003</v>
      </c>
      <c r="O162" s="220">
        <f t="shared" si="107"/>
        <v>8433.5820000000003</v>
      </c>
      <c r="U162" s="131"/>
    </row>
    <row r="163" spans="2:21" x14ac:dyDescent="0.25">
      <c r="B163" s="225"/>
      <c r="C163" s="225"/>
      <c r="D163" s="223"/>
      <c r="E163" s="223"/>
      <c r="F163" s="223"/>
      <c r="G163" s="223"/>
      <c r="U163" s="131"/>
    </row>
    <row r="164" spans="2:21" x14ac:dyDescent="0.25">
      <c r="H164" s="226"/>
      <c r="I164" s="226"/>
      <c r="J164" s="226"/>
      <c r="K164" s="226"/>
      <c r="L164" s="226"/>
      <c r="M164" s="226"/>
      <c r="N164" s="226"/>
      <c r="O164" s="226"/>
      <c r="U164" s="131"/>
    </row>
    <row r="165" spans="2:21" x14ac:dyDescent="0.25">
      <c r="H165" s="226"/>
      <c r="I165" s="226"/>
      <c r="J165" s="226"/>
      <c r="K165" s="226"/>
      <c r="L165" s="226"/>
      <c r="M165" s="226"/>
      <c r="N165" s="226"/>
      <c r="O165" s="226"/>
      <c r="U165" s="131"/>
    </row>
    <row r="167" spans="2:21" x14ac:dyDescent="0.25">
      <c r="B167" s="227"/>
      <c r="C167" s="227"/>
    </row>
    <row r="168" spans="2:21" x14ac:dyDescent="0.25">
      <c r="B168" s="227"/>
      <c r="C168" s="227"/>
    </row>
    <row r="169" spans="2:21" x14ac:dyDescent="0.25">
      <c r="B169" s="227"/>
    </row>
    <row r="172" spans="2:21" x14ac:dyDescent="0.25">
      <c r="B172" s="227"/>
    </row>
  </sheetData>
  <sheetProtection algorithmName="SHA-512" hashValue="USMfPqJOctmrwVtyXJthAYIbuv/TIQ7CeMsNZ4/fB+fT1p1waIBziHoRqZ0nfVaYijZ738+zikw9ECzCdanClw==" saltValue="66+eN8Tyh6ygmn3K/Q3Vtg==" spinCount="100000" sheet="1" formatCells="0" formatColumns="0" formatRows="0" autoFilter="0" pivotTables="0"/>
  <conditionalFormatting sqref="U9">
    <cfRule type="cellIs" dxfId="0" priority="1" operator="greaterThan">
      <formula>0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E308-607B-4649-A459-C813424F25CE}">
  <dimension ref="A1:P44"/>
  <sheetViews>
    <sheetView workbookViewId="0">
      <selection activeCell="R1" sqref="R1"/>
    </sheetView>
  </sheetViews>
  <sheetFormatPr defaultRowHeight="15" x14ac:dyDescent="0.25"/>
  <cols>
    <col min="1" max="1" width="9.140625" style="229"/>
    <col min="2" max="2" width="64.85546875" style="229" customWidth="1"/>
    <col min="3" max="16" width="9.140625" style="229"/>
  </cols>
  <sheetData>
    <row r="1" spans="2:15" x14ac:dyDescent="0.25">
      <c r="B1" s="228" t="s">
        <v>353</v>
      </c>
    </row>
    <row r="2" spans="2:15" ht="15.75" thickBot="1" x14ac:dyDescent="0.3">
      <c r="B2" s="228" t="s">
        <v>354</v>
      </c>
    </row>
    <row r="3" spans="2:15" ht="15.75" thickBot="1" x14ac:dyDescent="0.3">
      <c r="B3" s="244"/>
      <c r="C3" s="232" t="s">
        <v>355</v>
      </c>
      <c r="D3" s="232" t="s">
        <v>356</v>
      </c>
      <c r="E3" s="232" t="s">
        <v>357</v>
      </c>
      <c r="F3" s="232" t="s">
        <v>358</v>
      </c>
      <c r="G3" s="232" t="s">
        <v>359</v>
      </c>
      <c r="H3" s="232" t="s">
        <v>360</v>
      </c>
      <c r="I3" s="232" t="s">
        <v>361</v>
      </c>
      <c r="J3" s="232" t="s">
        <v>362</v>
      </c>
      <c r="K3" s="232" t="s">
        <v>363</v>
      </c>
      <c r="L3" s="232" t="s">
        <v>364</v>
      </c>
      <c r="M3" s="232" t="s">
        <v>365</v>
      </c>
      <c r="N3" s="232" t="s">
        <v>366</v>
      </c>
      <c r="O3" s="244" t="s">
        <v>367</v>
      </c>
    </row>
    <row r="4" spans="2:15" ht="15.75" thickBot="1" x14ac:dyDescent="0.3">
      <c r="B4" s="245" t="s">
        <v>368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7"/>
    </row>
    <row r="5" spans="2:15" x14ac:dyDescent="0.25">
      <c r="B5" s="246" t="s">
        <v>369</v>
      </c>
      <c r="N5" s="232"/>
      <c r="O5" s="234"/>
    </row>
    <row r="6" spans="2:15" x14ac:dyDescent="0.25">
      <c r="B6" s="234" t="s">
        <v>370</v>
      </c>
      <c r="C6" s="247">
        <f>ROUND(('Бюджет доходов расходов'!$D$9),-3)/1000</f>
        <v>35</v>
      </c>
      <c r="D6" s="247">
        <f>ROUND(('Бюджет доходов расходов'!$E$9),-3)/1000</f>
        <v>35</v>
      </c>
      <c r="E6" s="247">
        <f>ROUND(('Бюджет доходов расходов'!$F$9),-3)/1000</f>
        <v>70</v>
      </c>
      <c r="F6" s="247">
        <f>ROUND(('Бюджет доходов расходов'!$G$9),-3)/1000</f>
        <v>70</v>
      </c>
      <c r="G6" s="247">
        <f>ROUND(('Бюджет доходов расходов'!$H$9),-3)/1000</f>
        <v>70</v>
      </c>
      <c r="H6" s="247">
        <f>ROUND(('Бюджет доходов расходов'!$I$9),-3)/1000</f>
        <v>70</v>
      </c>
      <c r="I6" s="247">
        <f>ROUND(('Бюджет доходов расходов'!$J$9),-3)/1000</f>
        <v>70</v>
      </c>
      <c r="J6" s="247">
        <f>ROUND(('Бюджет доходов расходов'!$K$9),-3)/1000</f>
        <v>70</v>
      </c>
      <c r="K6" s="247">
        <f>ROUND(('Бюджет доходов расходов'!$L$9),-3)/1000</f>
        <v>70</v>
      </c>
      <c r="L6" s="247">
        <f>ROUND(('Бюджет доходов расходов'!$M$9),-3)/1000</f>
        <v>70</v>
      </c>
      <c r="M6" s="247">
        <f>ROUND(('Бюджет доходов расходов'!$N$9),-3)/1000</f>
        <v>35</v>
      </c>
      <c r="N6" s="247">
        <f>ROUND(('Бюджет доходов расходов'!$O$9),-3)/1000</f>
        <v>35</v>
      </c>
      <c r="O6" s="235">
        <f>SUM(C6:N6)</f>
        <v>700</v>
      </c>
    </row>
    <row r="7" spans="2:15" x14ac:dyDescent="0.25">
      <c r="B7" s="234" t="s">
        <v>371</v>
      </c>
      <c r="C7" s="247">
        <v>0</v>
      </c>
      <c r="D7" s="247">
        <v>0</v>
      </c>
      <c r="E7" s="247">
        <v>0</v>
      </c>
      <c r="F7" s="247">
        <v>0</v>
      </c>
      <c r="G7" s="247">
        <v>0</v>
      </c>
      <c r="H7" s="247">
        <v>0</v>
      </c>
      <c r="I7" s="247">
        <v>0</v>
      </c>
      <c r="J7" s="247">
        <v>0</v>
      </c>
      <c r="K7" s="247">
        <v>0</v>
      </c>
      <c r="L7" s="247">
        <v>0</v>
      </c>
      <c r="M7" s="247">
        <v>0</v>
      </c>
      <c r="N7" s="247">
        <v>0</v>
      </c>
      <c r="O7" s="235">
        <f t="shared" ref="O7:O8" si="0">SUM(C7:N7)</f>
        <v>0</v>
      </c>
    </row>
    <row r="8" spans="2:15" x14ac:dyDescent="0.25">
      <c r="B8" s="234" t="s">
        <v>372</v>
      </c>
      <c r="C8" s="247">
        <f>ROUND(('Бюджет доходов расходов'!$D$12),-3)/1000</f>
        <v>0</v>
      </c>
      <c r="D8" s="247">
        <f>ROUND(('Бюджет доходов расходов'!$E$12),-3)/1000</f>
        <v>0</v>
      </c>
      <c r="E8" s="247">
        <f>ROUND(('Бюджет доходов расходов'!$F$12),-3)/1000</f>
        <v>0</v>
      </c>
      <c r="F8" s="247">
        <f>ROUND(('Бюджет доходов расходов'!$G$12),-3)/1000</f>
        <v>0</v>
      </c>
      <c r="G8" s="247">
        <f>ROUND(('Бюджет доходов расходов'!$H$12),-3)/1000</f>
        <v>0</v>
      </c>
      <c r="H8" s="247">
        <f>ROUND(('Бюджет доходов расходов'!$I$12),-3)/1000</f>
        <v>0</v>
      </c>
      <c r="I8" s="247">
        <f>ROUND(('Бюджет доходов расходов'!$J$12),-3)/1000</f>
        <v>0</v>
      </c>
      <c r="J8" s="247">
        <f>ROUND(('Бюджет доходов расходов'!$K$12),-3)/1000</f>
        <v>0</v>
      </c>
      <c r="K8" s="247">
        <f>ROUND(('Бюджет доходов расходов'!$L$12),-3)/1000</f>
        <v>0</v>
      </c>
      <c r="L8" s="247">
        <f>ROUND(('Бюджет доходов расходов'!$M$12),-3)/1000</f>
        <v>0</v>
      </c>
      <c r="M8" s="247">
        <f>ROUND(('Бюджет доходов расходов'!$N$12),-3)/1000</f>
        <v>0</v>
      </c>
      <c r="N8" s="247">
        <f>ROUND(('Бюджет доходов расходов'!$O$12),-3)/1000</f>
        <v>0</v>
      </c>
      <c r="O8" s="235">
        <f t="shared" si="0"/>
        <v>0</v>
      </c>
    </row>
    <row r="9" spans="2:15" x14ac:dyDescent="0.25">
      <c r="B9" s="234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34"/>
    </row>
    <row r="10" spans="2:15" x14ac:dyDescent="0.25">
      <c r="B10" s="246" t="s">
        <v>373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34"/>
    </row>
    <row r="11" spans="2:15" x14ac:dyDescent="0.25">
      <c r="B11" s="234" t="s">
        <v>374</v>
      </c>
      <c r="C11" s="247">
        <f>SUM((ROUND(('Бюджет доходов расходов'!$D$107),-3)/1000),(ROUND(('Бюджет доходов расходов'!$D$110),-3)/1000))</f>
        <v>0</v>
      </c>
      <c r="D11" s="247">
        <f>SUM((ROUND(('Бюджет доходов расходов'!$E$107),-3)/1000),(ROUND(('Бюджет доходов расходов'!$E$110),-3)/1000))</f>
        <v>0</v>
      </c>
      <c r="E11" s="247">
        <f>SUM((ROUND(('Бюджет доходов расходов'!$F$107),-3)/1000),(ROUND(('Бюджет доходов расходов'!$F$110),-3)/1000))</f>
        <v>0</v>
      </c>
      <c r="F11" s="247">
        <f>SUM((ROUND(('Бюджет доходов расходов'!$G$107),-3)/1000),(ROUND(('Бюджет доходов расходов'!$G$110),-3)/1000))</f>
        <v>0</v>
      </c>
      <c r="G11" s="247">
        <f>SUM((ROUND(('Бюджет доходов расходов'!$H$107),-3)/1000),(ROUND(('Бюджет доходов расходов'!$H$110),-3)/1000))</f>
        <v>0</v>
      </c>
      <c r="H11" s="247">
        <f>SUM((ROUND(('Бюджет доходов расходов'!$I$107),-3)/1000),(ROUND(('Бюджет доходов расходов'!$I$110),-3)/1000))</f>
        <v>0</v>
      </c>
      <c r="I11" s="247">
        <f>SUM((ROUND(('Бюджет доходов расходов'!$J$107),-3)/1000),(ROUND(('Бюджет доходов расходов'!$J$110),-3)/1000))</f>
        <v>0</v>
      </c>
      <c r="J11" s="247">
        <f>SUM((ROUND(('Бюджет доходов расходов'!$K$107),-3)/1000),(ROUND(('Бюджет доходов расходов'!$K$110),-3)/1000))</f>
        <v>0</v>
      </c>
      <c r="K11" s="247">
        <f>SUM((ROUND(('Бюджет доходов расходов'!$L$107),-3)/1000),(ROUND(('Бюджет доходов расходов'!$L$110),-3)/1000))</f>
        <v>0</v>
      </c>
      <c r="L11" s="247">
        <f>SUM((ROUND(('Бюджет доходов расходов'!$M$107),-3)/1000),(ROUND(('Бюджет доходов расходов'!$M$110),-3)/1000))</f>
        <v>0</v>
      </c>
      <c r="M11" s="247">
        <f>SUM((ROUND(('Бюджет доходов расходов'!$N$107),-3)/1000),(ROUND(('Бюджет доходов расходов'!$N$110),-3)/1000))</f>
        <v>0</v>
      </c>
      <c r="N11" s="247">
        <f>SUM((ROUND(('Бюджет доходов расходов'!$O$107),-3)/1000),(ROUND(('Бюджет доходов расходов'!$O$110),-3)/1000))</f>
        <v>0</v>
      </c>
      <c r="O11" s="235">
        <f>SUM(C11:N11)</f>
        <v>0</v>
      </c>
    </row>
    <row r="12" spans="2:15" x14ac:dyDescent="0.25">
      <c r="B12" s="234" t="s">
        <v>375</v>
      </c>
      <c r="C12" s="247">
        <f>ROUND(('Бюджет доходов расходов'!$D$102),-3)/1000</f>
        <v>0</v>
      </c>
      <c r="D12" s="247">
        <f>ROUND(('Бюджет доходов расходов'!$E$102),-3)/1000</f>
        <v>0</v>
      </c>
      <c r="E12" s="247">
        <f>ROUND(('Бюджет доходов расходов'!$F$102),-3)/1000</f>
        <v>0</v>
      </c>
      <c r="F12" s="247">
        <f>ROUND(('Бюджет доходов расходов'!$G$102),-3)/1000</f>
        <v>0</v>
      </c>
      <c r="G12" s="247">
        <f>ROUND(('Бюджет доходов расходов'!$H$102),-3)/1000</f>
        <v>0</v>
      </c>
      <c r="H12" s="247">
        <f>ROUND(('Бюджет доходов расходов'!$I$102),-3)/1000</f>
        <v>0</v>
      </c>
      <c r="I12" s="247">
        <f>ROUND(('Бюджет доходов расходов'!$J$102),-3)/1000</f>
        <v>0</v>
      </c>
      <c r="J12" s="247">
        <f>ROUND(('Бюджет доходов расходов'!$K$102),-3)/1000</f>
        <v>0</v>
      </c>
      <c r="K12" s="247">
        <f>ROUND(('Бюджет доходов расходов'!$L$102),-3)/1000</f>
        <v>0</v>
      </c>
      <c r="L12" s="247">
        <f>ROUND(('Бюджет доходов расходов'!$M$102),-3)/1000</f>
        <v>0</v>
      </c>
      <c r="M12" s="247">
        <f>ROUND(('Бюджет доходов расходов'!$N$102),-3)/1000</f>
        <v>0</v>
      </c>
      <c r="N12" s="247">
        <f>ROUND(('Бюджет доходов расходов'!$O$102),-3)/1000</f>
        <v>0</v>
      </c>
      <c r="O12" s="235">
        <f t="shared" ref="O12:O19" si="1">SUM(C12:N12)</f>
        <v>0</v>
      </c>
    </row>
    <row r="13" spans="2:15" x14ac:dyDescent="0.25">
      <c r="B13" s="234" t="s">
        <v>376</v>
      </c>
      <c r="C13" s="247">
        <f>ROUND(('Бюджет доходов расходов'!$D$113),-3)/1000</f>
        <v>0</v>
      </c>
      <c r="D13" s="247">
        <f>ROUND(('Бюджет доходов расходов'!$E$113),-3)/1000</f>
        <v>0</v>
      </c>
      <c r="E13" s="247">
        <f>ROUND(('Бюджет доходов расходов'!$F$113),-3)/1000</f>
        <v>0</v>
      </c>
      <c r="F13" s="247">
        <f>ROUND(('Бюджет доходов расходов'!$G$113),-3)/1000</f>
        <v>0</v>
      </c>
      <c r="G13" s="247">
        <f>ROUND(('Бюджет доходов расходов'!$H$113),-3)/1000</f>
        <v>0</v>
      </c>
      <c r="H13" s="247">
        <f>ROUND(('Бюджет доходов расходов'!$I$113),-3)/1000</f>
        <v>0</v>
      </c>
      <c r="I13" s="247">
        <f>ROUND(('Бюджет доходов расходов'!$J$113),-3)/1000</f>
        <v>0</v>
      </c>
      <c r="J13" s="247">
        <f>ROUND(('Бюджет доходов расходов'!$K$113),-3)/1000</f>
        <v>0</v>
      </c>
      <c r="K13" s="247">
        <f>ROUND(('Бюджет доходов расходов'!$L$113),-3)/1000</f>
        <v>0</v>
      </c>
      <c r="L13" s="247">
        <f>ROUND(('Бюджет доходов расходов'!$M$113),-3)/1000</f>
        <v>0</v>
      </c>
      <c r="M13" s="247">
        <f>ROUND(('Бюджет доходов расходов'!$N$113),-3)/1000</f>
        <v>0</v>
      </c>
      <c r="N13" s="247">
        <f>ROUND(('Бюджет доходов расходов'!$O$113),-3)/1000</f>
        <v>0</v>
      </c>
      <c r="O13" s="235">
        <f t="shared" si="1"/>
        <v>0</v>
      </c>
    </row>
    <row r="14" spans="2:15" x14ac:dyDescent="0.25">
      <c r="B14" s="234" t="s">
        <v>377</v>
      </c>
      <c r="C14" s="247">
        <f>ROUND(('Бюджет доходов расходов'!$D$127),-3)/1000</f>
        <v>0</v>
      </c>
      <c r="D14" s="247">
        <f>ROUND(('Бюджет доходов расходов'!$E$127),-3)/1000</f>
        <v>0</v>
      </c>
      <c r="E14" s="247">
        <f>ROUND(('Бюджет доходов расходов'!$F$127),-3)/1000</f>
        <v>0</v>
      </c>
      <c r="F14" s="247">
        <f>ROUND(('Бюджет доходов расходов'!$G$127),-3)/1000</f>
        <v>0</v>
      </c>
      <c r="G14" s="247">
        <f>ROUND(('Бюджет доходов расходов'!$H$127),-3)/1000</f>
        <v>0</v>
      </c>
      <c r="H14" s="247">
        <f>ROUND(('Бюджет доходов расходов'!$I$127),-3)/1000</f>
        <v>0</v>
      </c>
      <c r="I14" s="247">
        <f>ROUND(('Бюджет доходов расходов'!$J$127),-3)/1000</f>
        <v>0</v>
      </c>
      <c r="J14" s="247">
        <f>ROUND(('Бюджет доходов расходов'!$K$127),-3)/1000</f>
        <v>0</v>
      </c>
      <c r="K14" s="247">
        <f>ROUND(('Бюджет доходов расходов'!$L$127),-3)/1000</f>
        <v>0</v>
      </c>
      <c r="L14" s="247">
        <f>ROUND(('Бюджет доходов расходов'!$M$127),-3)/1000</f>
        <v>0</v>
      </c>
      <c r="M14" s="247">
        <f>ROUND(('Бюджет доходов расходов'!$N$127),-3)/1000</f>
        <v>0</v>
      </c>
      <c r="N14" s="247">
        <f>ROUND(('Бюджет доходов расходов'!$O$127),-3)/1000</f>
        <v>0</v>
      </c>
      <c r="O14" s="235">
        <f t="shared" si="1"/>
        <v>0</v>
      </c>
    </row>
    <row r="15" spans="2:15" x14ac:dyDescent="0.25">
      <c r="B15" s="234" t="s">
        <v>378</v>
      </c>
      <c r="C15" s="247">
        <f>ROUND(('Бюджет доходов расходов'!$D$128),-3)/1000</f>
        <v>0</v>
      </c>
      <c r="D15" s="247">
        <f>ROUND(('Бюджет доходов расходов'!$E$128),-3)/1000</f>
        <v>8</v>
      </c>
      <c r="E15" s="247">
        <f>ROUND(('Бюджет доходов расходов'!$F$128),-3)/1000</f>
        <v>8</v>
      </c>
      <c r="F15" s="247">
        <f>ROUND(('Бюджет доходов расходов'!$G$128),-3)/1000</f>
        <v>17</v>
      </c>
      <c r="G15" s="247">
        <f>ROUND(('Бюджет доходов расходов'!$H$128),-3)/1000</f>
        <v>17</v>
      </c>
      <c r="H15" s="247">
        <f>ROUND(('Бюджет доходов расходов'!$I$128),-3)/1000</f>
        <v>17</v>
      </c>
      <c r="I15" s="247">
        <f>ROUND(('Бюджет доходов расходов'!$J$128),-3)/1000</f>
        <v>17</v>
      </c>
      <c r="J15" s="247">
        <f>ROUND(('Бюджет доходов расходов'!$K$128),-3)/1000</f>
        <v>17</v>
      </c>
      <c r="K15" s="247">
        <f>ROUND(('Бюджет доходов расходов'!$L$128),-3)/1000</f>
        <v>17</v>
      </c>
      <c r="L15" s="247">
        <f>ROUND(('Бюджет доходов расходов'!$M$128),-3)/1000</f>
        <v>17</v>
      </c>
      <c r="M15" s="247">
        <f>ROUND(('Бюджет доходов расходов'!$N$128),-3)/1000</f>
        <v>17</v>
      </c>
      <c r="N15" s="247">
        <f>ROUND(('Бюджет доходов расходов'!$O$128),-3)/1000</f>
        <v>8</v>
      </c>
      <c r="O15" s="235">
        <f t="shared" si="1"/>
        <v>160</v>
      </c>
    </row>
    <row r="16" spans="2:15" x14ac:dyDescent="0.25">
      <c r="B16" s="234" t="s">
        <v>379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  <c r="H16" s="247">
        <v>0</v>
      </c>
      <c r="I16" s="247">
        <v>0</v>
      </c>
      <c r="J16" s="247">
        <v>0</v>
      </c>
      <c r="K16" s="247">
        <v>0</v>
      </c>
      <c r="L16" s="247">
        <v>0</v>
      </c>
      <c r="M16" s="247">
        <v>0</v>
      </c>
      <c r="N16" s="247">
        <v>0</v>
      </c>
      <c r="O16" s="235">
        <f t="shared" si="1"/>
        <v>0</v>
      </c>
    </row>
    <row r="17" spans="2:15" x14ac:dyDescent="0.25">
      <c r="B17" s="234" t="s">
        <v>380</v>
      </c>
      <c r="C17" s="247">
        <f>ROUND(('Бюджет доходов расходов'!$D$96),-3)/1000</f>
        <v>0</v>
      </c>
      <c r="D17" s="247">
        <f>ROUND(('Бюджет доходов расходов'!$E$96),-3)/1000</f>
        <v>0</v>
      </c>
      <c r="E17" s="247">
        <f>ROUND(('Бюджет доходов расходов'!$F$96),-3)/1000</f>
        <v>0</v>
      </c>
      <c r="F17" s="247">
        <f>ROUND(('Бюджет доходов расходов'!$G$96),-3)/1000</f>
        <v>0</v>
      </c>
      <c r="G17" s="247">
        <f>ROUND(('Бюджет доходов расходов'!$H$96),-3)/1000</f>
        <v>0</v>
      </c>
      <c r="H17" s="247">
        <f>ROUND(('Бюджет доходов расходов'!$I$96),-3)/1000</f>
        <v>0</v>
      </c>
      <c r="I17" s="247">
        <f>ROUND(('Бюджет доходов расходов'!$J$96),-3)/1000</f>
        <v>0</v>
      </c>
      <c r="J17" s="247">
        <f>ROUND(('Бюджет доходов расходов'!$K$96),-3)/1000</f>
        <v>0</v>
      </c>
      <c r="K17" s="247">
        <f>ROUND(('Бюджет доходов расходов'!$L$96),-3)/1000</f>
        <v>0</v>
      </c>
      <c r="L17" s="247">
        <f>ROUND(('Бюджет доходов расходов'!$M$96),-3)/1000</f>
        <v>0</v>
      </c>
      <c r="M17" s="247">
        <f>ROUND(('Бюджет доходов расходов'!$N$96),-3)/1000</f>
        <v>0</v>
      </c>
      <c r="N17" s="247">
        <f>ROUND(('Бюджет доходов расходов'!$O$96),-3)/1000</f>
        <v>0</v>
      </c>
      <c r="O17" s="235">
        <f t="shared" si="1"/>
        <v>0</v>
      </c>
    </row>
    <row r="18" spans="2:15" ht="15.75" thickBot="1" x14ac:dyDescent="0.3">
      <c r="B18" s="234" t="s">
        <v>381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35">
        <f t="shared" si="1"/>
        <v>0</v>
      </c>
    </row>
    <row r="19" spans="2:15" ht="15.75" thickBot="1" x14ac:dyDescent="0.3">
      <c r="B19" s="249" t="s">
        <v>382</v>
      </c>
      <c r="C19" s="250">
        <f>C6+C7+C8-C11-C12-C13-C14-C15-C16-C17-C18</f>
        <v>35</v>
      </c>
      <c r="D19" s="250">
        <f t="shared" ref="D19:N19" si="2">D6+D7+D8-D11-D12-D13-D14-D15-D16-D17-D18</f>
        <v>27</v>
      </c>
      <c r="E19" s="250">
        <f t="shared" si="2"/>
        <v>62</v>
      </c>
      <c r="F19" s="250">
        <f t="shared" si="2"/>
        <v>53</v>
      </c>
      <c r="G19" s="250">
        <f t="shared" si="2"/>
        <v>53</v>
      </c>
      <c r="H19" s="250">
        <f t="shared" si="2"/>
        <v>53</v>
      </c>
      <c r="I19" s="250">
        <f t="shared" si="2"/>
        <v>53</v>
      </c>
      <c r="J19" s="250">
        <f t="shared" si="2"/>
        <v>53</v>
      </c>
      <c r="K19" s="250">
        <f t="shared" si="2"/>
        <v>53</v>
      </c>
      <c r="L19" s="250">
        <f t="shared" si="2"/>
        <v>53</v>
      </c>
      <c r="M19" s="250">
        <f t="shared" si="2"/>
        <v>18</v>
      </c>
      <c r="N19" s="250">
        <f t="shared" si="2"/>
        <v>27</v>
      </c>
      <c r="O19" s="238">
        <f t="shared" si="1"/>
        <v>540</v>
      </c>
    </row>
    <row r="20" spans="2:15" ht="15.75" thickBot="1" x14ac:dyDescent="0.3">
      <c r="B20" s="234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37"/>
    </row>
    <row r="21" spans="2:15" ht="15.75" thickBot="1" x14ac:dyDescent="0.3">
      <c r="B21" s="245" t="s">
        <v>383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6"/>
    </row>
    <row r="22" spans="2:15" x14ac:dyDescent="0.25">
      <c r="B22" s="246" t="s">
        <v>384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34"/>
    </row>
    <row r="23" spans="2:15" x14ac:dyDescent="0.25">
      <c r="B23" s="234" t="s">
        <v>385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  <c r="H23" s="247">
        <v>0</v>
      </c>
      <c r="I23" s="247">
        <v>0</v>
      </c>
      <c r="J23" s="247">
        <v>0</v>
      </c>
      <c r="K23" s="247">
        <v>0</v>
      </c>
      <c r="L23" s="247">
        <v>0</v>
      </c>
      <c r="M23" s="247">
        <v>0</v>
      </c>
      <c r="N23" s="247">
        <v>0</v>
      </c>
      <c r="O23" s="235">
        <f>SUM(C23:N23)</f>
        <v>0</v>
      </c>
    </row>
    <row r="24" spans="2:15" x14ac:dyDescent="0.25">
      <c r="B24" s="234" t="s">
        <v>386</v>
      </c>
      <c r="C24" s="247">
        <v>0</v>
      </c>
      <c r="D24" s="247">
        <v>0</v>
      </c>
      <c r="E24" s="247">
        <v>0</v>
      </c>
      <c r="F24" s="247">
        <v>0</v>
      </c>
      <c r="G24" s="247">
        <v>0</v>
      </c>
      <c r="H24" s="247">
        <v>0</v>
      </c>
      <c r="I24" s="247">
        <v>0</v>
      </c>
      <c r="J24" s="247">
        <v>0</v>
      </c>
      <c r="K24" s="247">
        <v>0</v>
      </c>
      <c r="L24" s="247">
        <v>0</v>
      </c>
      <c r="M24" s="247">
        <v>0</v>
      </c>
      <c r="N24" s="247">
        <v>0</v>
      </c>
      <c r="O24" s="235">
        <f>SUM(C24:N24)</f>
        <v>0</v>
      </c>
    </row>
    <row r="25" spans="2:15" x14ac:dyDescent="0.25">
      <c r="B25" s="246" t="s">
        <v>387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34"/>
    </row>
    <row r="26" spans="2:15" x14ac:dyDescent="0.25">
      <c r="B26" s="234" t="s">
        <v>388</v>
      </c>
      <c r="C26" s="247">
        <v>0</v>
      </c>
      <c r="D26" s="247">
        <v>0</v>
      </c>
      <c r="E26" s="247">
        <v>0</v>
      </c>
      <c r="F26" s="247">
        <v>0</v>
      </c>
      <c r="G26" s="247">
        <v>0</v>
      </c>
      <c r="H26" s="247">
        <v>0</v>
      </c>
      <c r="I26" s="247">
        <v>0</v>
      </c>
      <c r="J26" s="247">
        <v>0</v>
      </c>
      <c r="K26" s="247">
        <v>0</v>
      </c>
      <c r="L26" s="247">
        <v>0</v>
      </c>
      <c r="M26" s="247">
        <v>0</v>
      </c>
      <c r="N26" s="247">
        <v>0</v>
      </c>
      <c r="O26" s="235">
        <f>SUM(C26:N26)</f>
        <v>0</v>
      </c>
    </row>
    <row r="27" spans="2:15" ht="15.75" thickBot="1" x14ac:dyDescent="0.3">
      <c r="B27" s="234" t="s">
        <v>389</v>
      </c>
      <c r="C27" s="247">
        <v>0</v>
      </c>
      <c r="D27" s="247">
        <v>0</v>
      </c>
      <c r="E27" s="247">
        <v>0</v>
      </c>
      <c r="F27" s="247">
        <v>0</v>
      </c>
      <c r="G27" s="247">
        <v>0</v>
      </c>
      <c r="H27" s="247">
        <v>0</v>
      </c>
      <c r="I27" s="247">
        <v>0</v>
      </c>
      <c r="J27" s="247">
        <v>0</v>
      </c>
      <c r="K27" s="247">
        <v>0</v>
      </c>
      <c r="L27" s="247">
        <v>0</v>
      </c>
      <c r="M27" s="247">
        <v>0</v>
      </c>
      <c r="N27" s="247">
        <v>0</v>
      </c>
      <c r="O27" s="235">
        <f>SUM(C27:N27)</f>
        <v>0</v>
      </c>
    </row>
    <row r="28" spans="2:15" ht="15.75" thickBot="1" x14ac:dyDescent="0.3">
      <c r="B28" s="249" t="s">
        <v>390</v>
      </c>
      <c r="C28" s="250">
        <f>C23+C24-C26-C27</f>
        <v>0</v>
      </c>
      <c r="D28" s="250">
        <f>D23+D24-D26-D27</f>
        <v>0</v>
      </c>
      <c r="E28" s="250">
        <f t="shared" ref="E28:N28" si="3">E23+E24-E26-E27</f>
        <v>0</v>
      </c>
      <c r="F28" s="250">
        <f t="shared" si="3"/>
        <v>0</v>
      </c>
      <c r="G28" s="250">
        <f t="shared" si="3"/>
        <v>0</v>
      </c>
      <c r="H28" s="250">
        <f t="shared" si="3"/>
        <v>0</v>
      </c>
      <c r="I28" s="250">
        <f t="shared" si="3"/>
        <v>0</v>
      </c>
      <c r="J28" s="250">
        <f t="shared" si="3"/>
        <v>0</v>
      </c>
      <c r="K28" s="250">
        <f t="shared" si="3"/>
        <v>0</v>
      </c>
      <c r="L28" s="250">
        <f t="shared" si="3"/>
        <v>0</v>
      </c>
      <c r="M28" s="250">
        <f>M23+M24-M26-M27</f>
        <v>0</v>
      </c>
      <c r="N28" s="250">
        <f t="shared" si="3"/>
        <v>0</v>
      </c>
      <c r="O28" s="238">
        <f>SUM(C28:N28)</f>
        <v>0</v>
      </c>
    </row>
    <row r="29" spans="2:15" ht="15.75" thickBot="1" x14ac:dyDescent="0.3">
      <c r="B29" s="234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33"/>
      <c r="O29" s="237"/>
    </row>
    <row r="30" spans="2:15" ht="15.75" thickBot="1" x14ac:dyDescent="0.3">
      <c r="B30" s="245" t="s">
        <v>391</v>
      </c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6"/>
    </row>
    <row r="31" spans="2:15" x14ac:dyDescent="0.25">
      <c r="B31" s="246" t="s">
        <v>384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34"/>
    </row>
    <row r="32" spans="2:15" x14ac:dyDescent="0.25">
      <c r="B32" s="234" t="s">
        <v>392</v>
      </c>
      <c r="C32" s="247">
        <v>0</v>
      </c>
      <c r="D32" s="247">
        <v>0</v>
      </c>
      <c r="E32" s="247">
        <v>0</v>
      </c>
      <c r="F32" s="247">
        <v>0</v>
      </c>
      <c r="G32" s="247">
        <v>0</v>
      </c>
      <c r="H32" s="247">
        <v>0</v>
      </c>
      <c r="I32" s="247">
        <v>0</v>
      </c>
      <c r="J32" s="247">
        <v>0</v>
      </c>
      <c r="K32" s="247">
        <v>0</v>
      </c>
      <c r="L32" s="247">
        <v>0</v>
      </c>
      <c r="M32" s="247">
        <v>0</v>
      </c>
      <c r="N32" s="247">
        <v>0</v>
      </c>
      <c r="O32" s="235">
        <f>SUM(C32:N32)</f>
        <v>0</v>
      </c>
    </row>
    <row r="33" spans="2:15" x14ac:dyDescent="0.25">
      <c r="B33" s="234" t="s">
        <v>393</v>
      </c>
      <c r="C33" s="247">
        <v>0</v>
      </c>
      <c r="D33" s="247">
        <v>0</v>
      </c>
      <c r="E33" s="247">
        <v>0</v>
      </c>
      <c r="F33" s="247">
        <v>0</v>
      </c>
      <c r="G33" s="247">
        <v>0</v>
      </c>
      <c r="H33" s="247">
        <v>0</v>
      </c>
      <c r="I33" s="247">
        <v>0</v>
      </c>
      <c r="J33" s="247">
        <v>0</v>
      </c>
      <c r="K33" s="247">
        <v>0</v>
      </c>
      <c r="L33" s="247">
        <v>0</v>
      </c>
      <c r="M33" s="247">
        <v>0</v>
      </c>
      <c r="N33" s="247">
        <v>0</v>
      </c>
      <c r="O33" s="235">
        <f>SUM(C33:N33)</f>
        <v>0</v>
      </c>
    </row>
    <row r="34" spans="2:15" x14ac:dyDescent="0.25">
      <c r="B34" s="246" t="s">
        <v>387</v>
      </c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34"/>
    </row>
    <row r="35" spans="2:15" x14ac:dyDescent="0.25">
      <c r="B35" s="234" t="s">
        <v>394</v>
      </c>
      <c r="C35" s="247">
        <v>0</v>
      </c>
      <c r="D35" s="247">
        <v>0</v>
      </c>
      <c r="E35" s="247">
        <v>0</v>
      </c>
      <c r="F35" s="247">
        <v>0</v>
      </c>
      <c r="G35" s="247">
        <v>0</v>
      </c>
      <c r="H35" s="247">
        <v>0</v>
      </c>
      <c r="I35" s="247">
        <v>0</v>
      </c>
      <c r="J35" s="247">
        <v>0</v>
      </c>
      <c r="K35" s="247">
        <v>0</v>
      </c>
      <c r="L35" s="247">
        <v>0</v>
      </c>
      <c r="M35" s="247">
        <v>0</v>
      </c>
      <c r="N35" s="247">
        <v>0</v>
      </c>
      <c r="O35" s="235">
        <f>SUM(C35:N35)</f>
        <v>0</v>
      </c>
    </row>
    <row r="36" spans="2:15" x14ac:dyDescent="0.25">
      <c r="B36" s="234" t="s">
        <v>395</v>
      </c>
      <c r="C36" s="247">
        <v>0</v>
      </c>
      <c r="D36" s="247">
        <v>0</v>
      </c>
      <c r="E36" s="247">
        <v>0</v>
      </c>
      <c r="F36" s="247">
        <v>0</v>
      </c>
      <c r="G36" s="247">
        <v>0</v>
      </c>
      <c r="H36" s="247">
        <v>0</v>
      </c>
      <c r="I36" s="247">
        <v>0</v>
      </c>
      <c r="J36" s="247">
        <v>0</v>
      </c>
      <c r="K36" s="247">
        <v>0</v>
      </c>
      <c r="L36" s="247">
        <v>0</v>
      </c>
      <c r="M36" s="247">
        <v>0</v>
      </c>
      <c r="N36" s="247">
        <v>0</v>
      </c>
      <c r="O36" s="235">
        <f t="shared" ref="O36:O38" si="4">SUM(C36:N36)</f>
        <v>0</v>
      </c>
    </row>
    <row r="37" spans="2:15" ht="15.75" thickBot="1" x14ac:dyDescent="0.3">
      <c r="B37" s="236" t="s">
        <v>396</v>
      </c>
      <c r="C37" s="247">
        <v>0</v>
      </c>
      <c r="D37" s="247">
        <v>0</v>
      </c>
      <c r="E37" s="247">
        <v>0</v>
      </c>
      <c r="F37" s="247">
        <v>0</v>
      </c>
      <c r="G37" s="247">
        <v>0</v>
      </c>
      <c r="H37" s="247">
        <v>0</v>
      </c>
      <c r="I37" s="247">
        <v>0</v>
      </c>
      <c r="J37" s="247">
        <v>0</v>
      </c>
      <c r="K37" s="247">
        <v>0</v>
      </c>
      <c r="L37" s="247">
        <v>0</v>
      </c>
      <c r="M37" s="247">
        <v>0</v>
      </c>
      <c r="N37" s="247">
        <v>0</v>
      </c>
      <c r="O37" s="235">
        <f t="shared" si="4"/>
        <v>0</v>
      </c>
    </row>
    <row r="38" spans="2:15" ht="15.75" thickBot="1" x14ac:dyDescent="0.3">
      <c r="B38" s="249" t="s">
        <v>397</v>
      </c>
      <c r="C38" s="250">
        <f>C32+C33-C35-C36-C37</f>
        <v>0</v>
      </c>
      <c r="D38" s="250">
        <f t="shared" ref="D38:N38" si="5">D32+D33-D35-D36-D37</f>
        <v>0</v>
      </c>
      <c r="E38" s="250">
        <f t="shared" si="5"/>
        <v>0</v>
      </c>
      <c r="F38" s="250">
        <f t="shared" si="5"/>
        <v>0</v>
      </c>
      <c r="G38" s="250">
        <f t="shared" si="5"/>
        <v>0</v>
      </c>
      <c r="H38" s="250">
        <f t="shared" si="5"/>
        <v>0</v>
      </c>
      <c r="I38" s="250">
        <f t="shared" si="5"/>
        <v>0</v>
      </c>
      <c r="J38" s="250">
        <f t="shared" si="5"/>
        <v>0</v>
      </c>
      <c r="K38" s="250">
        <f t="shared" si="5"/>
        <v>0</v>
      </c>
      <c r="L38" s="250">
        <f t="shared" si="5"/>
        <v>0</v>
      </c>
      <c r="M38" s="250">
        <f t="shared" si="5"/>
        <v>0</v>
      </c>
      <c r="N38" s="250">
        <f t="shared" si="5"/>
        <v>0</v>
      </c>
      <c r="O38" s="239">
        <f t="shared" si="4"/>
        <v>0</v>
      </c>
    </row>
    <row r="39" spans="2:15" ht="15.75" thickBot="1" x14ac:dyDescent="0.3">
      <c r="B39" s="234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34"/>
    </row>
    <row r="40" spans="2:15" ht="15.75" thickBot="1" x14ac:dyDescent="0.3">
      <c r="B40" s="251" t="s">
        <v>398</v>
      </c>
      <c r="C40" s="252">
        <f>C19+C28+C38</f>
        <v>35</v>
      </c>
      <c r="D40" s="252">
        <f t="shared" ref="D40:N40" si="6">D19+D28+D38</f>
        <v>27</v>
      </c>
      <c r="E40" s="252">
        <f t="shared" si="6"/>
        <v>62</v>
      </c>
      <c r="F40" s="252">
        <f t="shared" si="6"/>
        <v>53</v>
      </c>
      <c r="G40" s="252">
        <f t="shared" si="6"/>
        <v>53</v>
      </c>
      <c r="H40" s="252">
        <f t="shared" si="6"/>
        <v>53</v>
      </c>
      <c r="I40" s="252">
        <f t="shared" si="6"/>
        <v>53</v>
      </c>
      <c r="J40" s="252">
        <f t="shared" si="6"/>
        <v>53</v>
      </c>
      <c r="K40" s="252">
        <f t="shared" si="6"/>
        <v>53</v>
      </c>
      <c r="L40" s="252">
        <f t="shared" si="6"/>
        <v>53</v>
      </c>
      <c r="M40" s="252">
        <f t="shared" si="6"/>
        <v>18</v>
      </c>
      <c r="N40" s="252">
        <f t="shared" si="6"/>
        <v>27</v>
      </c>
      <c r="O40" s="240">
        <f>SUM(C40:N40)</f>
        <v>540</v>
      </c>
    </row>
    <row r="41" spans="2:15" ht="15.75" thickBot="1" x14ac:dyDescent="0.3">
      <c r="B41" s="234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33"/>
      <c r="O41" s="234"/>
    </row>
    <row r="42" spans="2:15" ht="15.75" thickBot="1" x14ac:dyDescent="0.3">
      <c r="B42" s="253" t="s">
        <v>399</v>
      </c>
      <c r="C42" s="254">
        <f>C40</f>
        <v>35</v>
      </c>
      <c r="D42" s="254">
        <f t="shared" ref="D42:N42" si="7">D40</f>
        <v>27</v>
      </c>
      <c r="E42" s="254">
        <f t="shared" si="7"/>
        <v>62</v>
      </c>
      <c r="F42" s="254">
        <f t="shared" si="7"/>
        <v>53</v>
      </c>
      <c r="G42" s="254">
        <f t="shared" si="7"/>
        <v>53</v>
      </c>
      <c r="H42" s="254">
        <f t="shared" si="7"/>
        <v>53</v>
      </c>
      <c r="I42" s="254">
        <f t="shared" si="7"/>
        <v>53</v>
      </c>
      <c r="J42" s="254">
        <f t="shared" si="7"/>
        <v>53</v>
      </c>
      <c r="K42" s="254">
        <f t="shared" si="7"/>
        <v>53</v>
      </c>
      <c r="L42" s="254">
        <f t="shared" si="7"/>
        <v>53</v>
      </c>
      <c r="M42" s="254">
        <f t="shared" si="7"/>
        <v>18</v>
      </c>
      <c r="N42" s="254">
        <f t="shared" si="7"/>
        <v>27</v>
      </c>
      <c r="O42" s="241">
        <f>SUM(C42:N42)</f>
        <v>540</v>
      </c>
    </row>
    <row r="43" spans="2:15" ht="15.75" thickBot="1" x14ac:dyDescent="0.3">
      <c r="B43" s="255" t="s">
        <v>400</v>
      </c>
      <c r="C43" s="243">
        <v>0</v>
      </c>
      <c r="D43" s="252">
        <f>C44</f>
        <v>35</v>
      </c>
      <c r="E43" s="252">
        <f t="shared" ref="E43:N43" si="8">D44</f>
        <v>62</v>
      </c>
      <c r="F43" s="252">
        <f t="shared" si="8"/>
        <v>124</v>
      </c>
      <c r="G43" s="252">
        <f t="shared" si="8"/>
        <v>177</v>
      </c>
      <c r="H43" s="252">
        <f t="shared" si="8"/>
        <v>230</v>
      </c>
      <c r="I43" s="252">
        <f t="shared" si="8"/>
        <v>283</v>
      </c>
      <c r="J43" s="252">
        <f t="shared" si="8"/>
        <v>336</v>
      </c>
      <c r="K43" s="252">
        <f t="shared" si="8"/>
        <v>389</v>
      </c>
      <c r="L43" s="252">
        <f t="shared" si="8"/>
        <v>442</v>
      </c>
      <c r="M43" s="252">
        <f t="shared" si="8"/>
        <v>495</v>
      </c>
      <c r="N43" s="252">
        <f t="shared" si="8"/>
        <v>513</v>
      </c>
      <c r="O43" s="240">
        <f t="shared" ref="O43:O44" si="9">SUM(C43:N43)</f>
        <v>3086</v>
      </c>
    </row>
    <row r="44" spans="2:15" ht="15.75" thickBot="1" x14ac:dyDescent="0.3">
      <c r="B44" s="255" t="s">
        <v>401</v>
      </c>
      <c r="C44" s="252">
        <f>C42+C43</f>
        <v>35</v>
      </c>
      <c r="D44" s="252">
        <f>D42+D43</f>
        <v>62</v>
      </c>
      <c r="E44" s="252">
        <f t="shared" ref="E44:N44" si="10">E42+E43</f>
        <v>124</v>
      </c>
      <c r="F44" s="252">
        <f t="shared" si="10"/>
        <v>177</v>
      </c>
      <c r="G44" s="252">
        <f t="shared" si="10"/>
        <v>230</v>
      </c>
      <c r="H44" s="252">
        <f t="shared" si="10"/>
        <v>283</v>
      </c>
      <c r="I44" s="252">
        <f t="shared" si="10"/>
        <v>336</v>
      </c>
      <c r="J44" s="252">
        <f t="shared" si="10"/>
        <v>389</v>
      </c>
      <c r="K44" s="252">
        <f t="shared" si="10"/>
        <v>442</v>
      </c>
      <c r="L44" s="252">
        <f t="shared" si="10"/>
        <v>495</v>
      </c>
      <c r="M44" s="252">
        <f t="shared" si="10"/>
        <v>513</v>
      </c>
      <c r="N44" s="252">
        <f t="shared" si="10"/>
        <v>540</v>
      </c>
      <c r="O44" s="242">
        <f t="shared" si="9"/>
        <v>3626</v>
      </c>
    </row>
  </sheetData>
  <sheetProtection algorithmName="SHA-512" hashValue="2g9RXYkJrpE/H/V20YMbWEQFamnuqJKlcuyQnLOk6f4h412ZHMm6/v3Gab3OVDkoLWQBohJmtM8hRF7o4leIBw==" saltValue="WRiDS4c3Um7N2wmNobjm3A==" spinCount="100000" sheet="1" formatCells="0" formatColumns="0" formatRows="0" autoFilter="0" pivotTables="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1DE80-FBBA-4E2C-8CB8-6B3DE33E8527}">
  <dimension ref="A1:G312"/>
  <sheetViews>
    <sheetView workbookViewId="0">
      <selection activeCell="G8" sqref="G8"/>
    </sheetView>
  </sheetViews>
  <sheetFormatPr defaultRowHeight="15" x14ac:dyDescent="0.25"/>
  <cols>
    <col min="1" max="1" width="9.140625" style="229"/>
    <col min="2" max="2" width="107" style="229" customWidth="1"/>
    <col min="3" max="5" width="18.7109375" style="229" customWidth="1"/>
  </cols>
  <sheetData>
    <row r="1" spans="2:7" s="229" customFormat="1" x14ac:dyDescent="0.25">
      <c r="B1" s="360" t="s">
        <v>620</v>
      </c>
    </row>
    <row r="2" spans="2:7" s="229" customFormat="1" ht="15.75" thickBot="1" x14ac:dyDescent="0.3"/>
    <row r="3" spans="2:7" ht="19.5" thickBot="1" x14ac:dyDescent="0.35">
      <c r="B3" s="256" t="s">
        <v>402</v>
      </c>
      <c r="C3" s="257" t="s">
        <v>403</v>
      </c>
      <c r="D3" s="257" t="s">
        <v>404</v>
      </c>
      <c r="E3" s="258" t="s">
        <v>405</v>
      </c>
    </row>
    <row r="4" spans="2:7" ht="19.5" thickBot="1" x14ac:dyDescent="0.35">
      <c r="B4" s="259" t="s">
        <v>406</v>
      </c>
      <c r="C4" s="260"/>
      <c r="D4" s="260"/>
      <c r="E4" s="261"/>
      <c r="G4" s="228"/>
    </row>
    <row r="5" spans="2:7" ht="19.5" thickBot="1" x14ac:dyDescent="0.35">
      <c r="B5" s="262" t="s">
        <v>407</v>
      </c>
      <c r="C5" s="263"/>
      <c r="D5" s="263"/>
      <c r="E5" s="264"/>
    </row>
    <row r="6" spans="2:7" ht="18.75" x14ac:dyDescent="0.3">
      <c r="B6" s="256" t="s">
        <v>408</v>
      </c>
      <c r="C6" s="265"/>
      <c r="D6" s="265"/>
      <c r="E6" s="266"/>
    </row>
    <row r="7" spans="2:7" ht="18.75" x14ac:dyDescent="0.3">
      <c r="B7" s="267" t="s">
        <v>409</v>
      </c>
      <c r="C7" s="268">
        <v>0</v>
      </c>
      <c r="D7" s="268">
        <v>0</v>
      </c>
      <c r="E7" s="269">
        <f>C7-D7</f>
        <v>0</v>
      </c>
    </row>
    <row r="8" spans="2:7" ht="18.75" x14ac:dyDescent="0.3">
      <c r="B8" s="267" t="s">
        <v>410</v>
      </c>
      <c r="C8" s="268">
        <v>0</v>
      </c>
      <c r="D8" s="268">
        <v>0</v>
      </c>
      <c r="E8" s="269">
        <f t="shared" ref="E8:E14" si="0">C8-D8</f>
        <v>0</v>
      </c>
    </row>
    <row r="9" spans="2:7" ht="18.75" x14ac:dyDescent="0.3">
      <c r="B9" s="267" t="s">
        <v>411</v>
      </c>
      <c r="C9" s="268">
        <v>0</v>
      </c>
      <c r="D9" s="268">
        <v>0</v>
      </c>
      <c r="E9" s="269">
        <f t="shared" si="0"/>
        <v>0</v>
      </c>
    </row>
    <row r="10" spans="2:7" ht="15.75" x14ac:dyDescent="0.25">
      <c r="B10" s="270" t="s">
        <v>412</v>
      </c>
      <c r="C10" s="271">
        <v>0</v>
      </c>
      <c r="D10" s="271">
        <v>0</v>
      </c>
      <c r="E10" s="272">
        <f t="shared" si="0"/>
        <v>0</v>
      </c>
    </row>
    <row r="11" spans="2:7" ht="15.75" x14ac:dyDescent="0.25">
      <c r="B11" s="273" t="s">
        <v>413</v>
      </c>
      <c r="C11" s="274">
        <v>0</v>
      </c>
      <c r="D11" s="274">
        <v>0</v>
      </c>
      <c r="E11" s="275">
        <f t="shared" si="0"/>
        <v>0</v>
      </c>
    </row>
    <row r="12" spans="2:7" ht="18.75" x14ac:dyDescent="0.3">
      <c r="B12" s="276" t="s">
        <v>414</v>
      </c>
      <c r="C12" s="277">
        <f>SUM(C10:C11)</f>
        <v>0</v>
      </c>
      <c r="D12" s="277">
        <f>SUM(D10:D11)</f>
        <v>0</v>
      </c>
      <c r="E12" s="278">
        <f t="shared" si="0"/>
        <v>0</v>
      </c>
    </row>
    <row r="13" spans="2:7" ht="19.5" thickBot="1" x14ac:dyDescent="0.35">
      <c r="B13" s="279" t="s">
        <v>415</v>
      </c>
      <c r="C13" s="268">
        <v>0</v>
      </c>
      <c r="D13" s="268">
        <v>0</v>
      </c>
      <c r="E13" s="269">
        <f t="shared" si="0"/>
        <v>0</v>
      </c>
    </row>
    <row r="14" spans="2:7" ht="19.5" thickBot="1" x14ac:dyDescent="0.35">
      <c r="B14" s="280" t="s">
        <v>416</v>
      </c>
      <c r="C14" s="281">
        <f>C7+C8+C9+C12+C13</f>
        <v>0</v>
      </c>
      <c r="D14" s="281">
        <f>D7+D8+D9+D12+D13</f>
        <v>0</v>
      </c>
      <c r="E14" s="282">
        <f t="shared" si="0"/>
        <v>0</v>
      </c>
    </row>
    <row r="15" spans="2:7" ht="18.75" x14ac:dyDescent="0.3">
      <c r="B15" s="283"/>
      <c r="C15" s="265"/>
      <c r="D15" s="265"/>
      <c r="E15" s="266"/>
    </row>
    <row r="16" spans="2:7" ht="18.75" x14ac:dyDescent="0.3">
      <c r="B16" s="283" t="s">
        <v>417</v>
      </c>
      <c r="C16" s="265"/>
      <c r="D16" s="265"/>
      <c r="E16" s="266"/>
    </row>
    <row r="17" spans="2:5" ht="18.75" x14ac:dyDescent="0.3">
      <c r="B17" s="267" t="s">
        <v>418</v>
      </c>
      <c r="C17" s="268">
        <v>0</v>
      </c>
      <c r="D17" s="268">
        <v>0</v>
      </c>
      <c r="E17" s="269">
        <f>C17-D17</f>
        <v>0</v>
      </c>
    </row>
    <row r="18" spans="2:5" ht="18.75" x14ac:dyDescent="0.3">
      <c r="B18" s="267" t="s">
        <v>419</v>
      </c>
      <c r="C18" s="268">
        <v>0</v>
      </c>
      <c r="D18" s="268">
        <v>0</v>
      </c>
      <c r="E18" s="269">
        <f t="shared" ref="E18:E24" si="1">C18-D18</f>
        <v>0</v>
      </c>
    </row>
    <row r="19" spans="2:5" ht="15.75" x14ac:dyDescent="0.25">
      <c r="B19" s="270" t="s">
        <v>420</v>
      </c>
      <c r="C19" s="271">
        <v>0</v>
      </c>
      <c r="D19" s="271">
        <v>0</v>
      </c>
      <c r="E19" s="272">
        <f t="shared" si="1"/>
        <v>0</v>
      </c>
    </row>
    <row r="20" spans="2:5" ht="15.75" x14ac:dyDescent="0.25">
      <c r="B20" s="273" t="s">
        <v>98</v>
      </c>
      <c r="C20" s="274">
        <v>0</v>
      </c>
      <c r="D20" s="274">
        <v>0</v>
      </c>
      <c r="E20" s="275">
        <f t="shared" si="1"/>
        <v>0</v>
      </c>
    </row>
    <row r="21" spans="2:5" ht="18.75" x14ac:dyDescent="0.3">
      <c r="B21" s="276" t="s">
        <v>421</v>
      </c>
      <c r="C21" s="277">
        <f>SUM(C19:C20)</f>
        <v>0</v>
      </c>
      <c r="D21" s="277">
        <f>SUM(D19:D20)</f>
        <v>0</v>
      </c>
      <c r="E21" s="278">
        <f t="shared" si="1"/>
        <v>0</v>
      </c>
    </row>
    <row r="22" spans="2:5" ht="18.75" x14ac:dyDescent="0.3">
      <c r="B22" s="267" t="s">
        <v>422</v>
      </c>
      <c r="C22" s="268">
        <v>0</v>
      </c>
      <c r="D22" s="268">
        <v>0</v>
      </c>
      <c r="E22" s="269">
        <f t="shared" si="1"/>
        <v>0</v>
      </c>
    </row>
    <row r="23" spans="2:5" ht="19.5" thickBot="1" x14ac:dyDescent="0.35">
      <c r="B23" s="267" t="s">
        <v>423</v>
      </c>
      <c r="C23" s="268">
        <v>0</v>
      </c>
      <c r="D23" s="268">
        <v>0</v>
      </c>
      <c r="E23" s="269">
        <f t="shared" si="1"/>
        <v>0</v>
      </c>
    </row>
    <row r="24" spans="2:5" ht="19.5" thickBot="1" x14ac:dyDescent="0.35">
      <c r="B24" s="284" t="s">
        <v>424</v>
      </c>
      <c r="C24" s="281">
        <f>C17+C18+C21+C22+C23</f>
        <v>0</v>
      </c>
      <c r="D24" s="281">
        <f>D17+D18+D21+D22+D23</f>
        <v>0</v>
      </c>
      <c r="E24" s="282">
        <f t="shared" si="1"/>
        <v>0</v>
      </c>
    </row>
    <row r="25" spans="2:5" ht="18.75" x14ac:dyDescent="0.3">
      <c r="B25" s="285"/>
      <c r="C25" s="286"/>
      <c r="D25" s="286"/>
      <c r="E25" s="287"/>
    </row>
    <row r="26" spans="2:5" ht="18.75" x14ac:dyDescent="0.3">
      <c r="B26" s="283" t="s">
        <v>425</v>
      </c>
      <c r="C26" s="265"/>
      <c r="D26" s="265"/>
      <c r="E26" s="266"/>
    </row>
    <row r="27" spans="2:5" ht="18.75" x14ac:dyDescent="0.3">
      <c r="B27" s="267" t="s">
        <v>426</v>
      </c>
      <c r="C27" s="268">
        <v>0</v>
      </c>
      <c r="D27" s="268">
        <v>0</v>
      </c>
      <c r="E27" s="269">
        <f>C27-D27</f>
        <v>0</v>
      </c>
    </row>
    <row r="28" spans="2:5" ht="18.75" x14ac:dyDescent="0.3">
      <c r="B28" s="267" t="s">
        <v>427</v>
      </c>
      <c r="C28" s="268">
        <v>0</v>
      </c>
      <c r="D28" s="268">
        <v>0</v>
      </c>
      <c r="E28" s="269">
        <f t="shared" ref="E28:E34" si="2">C28-D28</f>
        <v>0</v>
      </c>
    </row>
    <row r="29" spans="2:5" ht="18.75" x14ac:dyDescent="0.3">
      <c r="B29" s="267" t="s">
        <v>428</v>
      </c>
      <c r="C29" s="268">
        <v>0</v>
      </c>
      <c r="D29" s="268">
        <v>0</v>
      </c>
      <c r="E29" s="269">
        <f t="shared" si="2"/>
        <v>0</v>
      </c>
    </row>
    <row r="30" spans="2:5" ht="18.75" x14ac:dyDescent="0.3">
      <c r="B30" s="267" t="s">
        <v>429</v>
      </c>
      <c r="C30" s="268">
        <v>0</v>
      </c>
      <c r="D30" s="268">
        <v>0</v>
      </c>
      <c r="E30" s="269">
        <f t="shared" si="2"/>
        <v>0</v>
      </c>
    </row>
    <row r="31" spans="2:5" ht="18.75" x14ac:dyDescent="0.3">
      <c r="B31" s="267" t="s">
        <v>430</v>
      </c>
      <c r="C31" s="268">
        <v>0</v>
      </c>
      <c r="D31" s="268">
        <v>0</v>
      </c>
      <c r="E31" s="269">
        <f t="shared" si="2"/>
        <v>0</v>
      </c>
    </row>
    <row r="32" spans="2:5" ht="15.75" x14ac:dyDescent="0.25">
      <c r="B32" s="270" t="s">
        <v>431</v>
      </c>
      <c r="C32" s="271">
        <v>0</v>
      </c>
      <c r="D32" s="271">
        <v>0</v>
      </c>
      <c r="E32" s="272">
        <f t="shared" si="2"/>
        <v>0</v>
      </c>
    </row>
    <row r="33" spans="2:5" ht="19.5" thickBot="1" x14ac:dyDescent="0.35">
      <c r="B33" s="267" t="s">
        <v>432</v>
      </c>
      <c r="C33" s="288">
        <f>SUM(C32)</f>
        <v>0</v>
      </c>
      <c r="D33" s="288">
        <f>SUM(D32)</f>
        <v>0</v>
      </c>
      <c r="E33" s="269">
        <f t="shared" si="2"/>
        <v>0</v>
      </c>
    </row>
    <row r="34" spans="2:5" ht="19.5" thickBot="1" x14ac:dyDescent="0.35">
      <c r="B34" s="284" t="s">
        <v>433</v>
      </c>
      <c r="C34" s="281">
        <f>SUM(C27:C31,C33)</f>
        <v>0</v>
      </c>
      <c r="D34" s="281">
        <f>SUM(D27:D31,D33)</f>
        <v>0</v>
      </c>
      <c r="E34" s="282">
        <f t="shared" si="2"/>
        <v>0</v>
      </c>
    </row>
    <row r="35" spans="2:5" ht="18.75" x14ac:dyDescent="0.3">
      <c r="B35" s="289" t="s">
        <v>434</v>
      </c>
      <c r="C35" s="290"/>
      <c r="D35" s="290"/>
      <c r="E35" s="291"/>
    </row>
    <row r="36" spans="2:5" ht="19.5" thickBot="1" x14ac:dyDescent="0.35">
      <c r="B36" s="292" t="s">
        <v>435</v>
      </c>
      <c r="C36" s="293">
        <f>C14+C24+C34</f>
        <v>0</v>
      </c>
      <c r="D36" s="293">
        <f>D14+D24+D34</f>
        <v>0</v>
      </c>
      <c r="E36" s="294">
        <f>C36-D36</f>
        <v>0</v>
      </c>
    </row>
    <row r="37" spans="2:5" ht="19.5" thickBot="1" x14ac:dyDescent="0.35">
      <c r="B37" s="267" t="s">
        <v>434</v>
      </c>
      <c r="C37" s="265"/>
      <c r="D37" s="265"/>
      <c r="E37" s="266"/>
    </row>
    <row r="38" spans="2:5" ht="19.5" thickBot="1" x14ac:dyDescent="0.35">
      <c r="B38" s="262" t="s">
        <v>436</v>
      </c>
      <c r="C38" s="263"/>
      <c r="D38" s="263"/>
      <c r="E38" s="264"/>
    </row>
    <row r="39" spans="2:5" ht="18.75" x14ac:dyDescent="0.3">
      <c r="B39" s="256" t="s">
        <v>437</v>
      </c>
      <c r="C39" s="257"/>
      <c r="D39" s="257"/>
      <c r="E39" s="258"/>
    </row>
    <row r="40" spans="2:5" ht="18.75" x14ac:dyDescent="0.3">
      <c r="B40" s="267" t="s">
        <v>438</v>
      </c>
      <c r="C40" s="268">
        <v>0</v>
      </c>
      <c r="D40" s="268">
        <v>0</v>
      </c>
      <c r="E40" s="269">
        <f>C40-D40</f>
        <v>0</v>
      </c>
    </row>
    <row r="41" spans="2:5" ht="18.75" x14ac:dyDescent="0.3">
      <c r="B41" s="267" t="s">
        <v>439</v>
      </c>
      <c r="C41" s="268">
        <v>0</v>
      </c>
      <c r="D41" s="268">
        <v>0</v>
      </c>
      <c r="E41" s="269">
        <f t="shared" ref="E41:E48" si="3">C41-D41</f>
        <v>0</v>
      </c>
    </row>
    <row r="42" spans="2:5" ht="15.75" x14ac:dyDescent="0.25">
      <c r="B42" s="270" t="s">
        <v>440</v>
      </c>
      <c r="C42" s="271">
        <v>0</v>
      </c>
      <c r="D42" s="271">
        <v>0</v>
      </c>
      <c r="E42" s="272">
        <f t="shared" si="3"/>
        <v>0</v>
      </c>
    </row>
    <row r="43" spans="2:5" ht="15.75" x14ac:dyDescent="0.25">
      <c r="B43" s="273" t="s">
        <v>441</v>
      </c>
      <c r="C43" s="274">
        <v>0</v>
      </c>
      <c r="D43" s="274">
        <v>0</v>
      </c>
      <c r="E43" s="275">
        <f t="shared" si="3"/>
        <v>0</v>
      </c>
    </row>
    <row r="44" spans="2:5" ht="15.75" x14ac:dyDescent="0.25">
      <c r="B44" s="273" t="s">
        <v>442</v>
      </c>
      <c r="C44" s="274">
        <v>0</v>
      </c>
      <c r="D44" s="274">
        <v>0</v>
      </c>
      <c r="E44" s="275">
        <f t="shared" si="3"/>
        <v>0</v>
      </c>
    </row>
    <row r="45" spans="2:5" ht="18.75" x14ac:dyDescent="0.3">
      <c r="B45" s="276" t="s">
        <v>443</v>
      </c>
      <c r="C45" s="277">
        <f>SUM(C42:C44)</f>
        <v>0</v>
      </c>
      <c r="D45" s="277">
        <f>SUM(D42:D44)</f>
        <v>0</v>
      </c>
      <c r="E45" s="278">
        <f t="shared" si="3"/>
        <v>0</v>
      </c>
    </row>
    <row r="46" spans="2:5" ht="18.75" x14ac:dyDescent="0.3">
      <c r="B46" s="267" t="s">
        <v>444</v>
      </c>
      <c r="C46" s="268">
        <v>0</v>
      </c>
      <c r="D46" s="268">
        <v>0</v>
      </c>
      <c r="E46" s="269">
        <f t="shared" si="3"/>
        <v>0</v>
      </c>
    </row>
    <row r="47" spans="2:5" ht="19.5" thickBot="1" x14ac:dyDescent="0.35">
      <c r="B47" s="267" t="s">
        <v>415</v>
      </c>
      <c r="C47" s="268">
        <v>0</v>
      </c>
      <c r="D47" s="268">
        <v>0</v>
      </c>
      <c r="E47" s="269">
        <f t="shared" si="3"/>
        <v>0</v>
      </c>
    </row>
    <row r="48" spans="2:5" ht="19.5" thickBot="1" x14ac:dyDescent="0.35">
      <c r="B48" s="284" t="s">
        <v>445</v>
      </c>
      <c r="C48" s="281">
        <f>C40+C41+C45+C46+C47</f>
        <v>0</v>
      </c>
      <c r="D48" s="281">
        <f>D40+D41+D45+D46+D47</f>
        <v>0</v>
      </c>
      <c r="E48" s="282">
        <f t="shared" si="3"/>
        <v>0</v>
      </c>
    </row>
    <row r="49" spans="2:5" ht="18.75" x14ac:dyDescent="0.3">
      <c r="B49" s="267" t="s">
        <v>434</v>
      </c>
      <c r="C49" s="265"/>
      <c r="D49" s="265"/>
      <c r="E49" s="266"/>
    </row>
    <row r="50" spans="2:5" ht="18.75" x14ac:dyDescent="0.3">
      <c r="B50" s="295" t="s">
        <v>446</v>
      </c>
      <c r="C50" s="296"/>
      <c r="D50" s="296"/>
      <c r="E50" s="297"/>
    </row>
    <row r="51" spans="2:5" ht="18.75" x14ac:dyDescent="0.3">
      <c r="B51" s="295" t="s">
        <v>447</v>
      </c>
      <c r="C51" s="296"/>
      <c r="D51" s="296"/>
      <c r="E51" s="297"/>
    </row>
    <row r="52" spans="2:5" ht="18.75" x14ac:dyDescent="0.3">
      <c r="B52" s="267" t="s">
        <v>448</v>
      </c>
      <c r="C52" s="268">
        <v>0</v>
      </c>
      <c r="D52" s="268">
        <v>0</v>
      </c>
      <c r="E52" s="269">
        <f>C52-D52</f>
        <v>0</v>
      </c>
    </row>
    <row r="53" spans="2:5" ht="18.75" x14ac:dyDescent="0.3">
      <c r="B53" s="267" t="s">
        <v>427</v>
      </c>
      <c r="C53" s="268">
        <v>0</v>
      </c>
      <c r="D53" s="268">
        <v>0</v>
      </c>
      <c r="E53" s="269">
        <f t="shared" ref="E53:E60" si="4">C53-D53</f>
        <v>0</v>
      </c>
    </row>
    <row r="54" spans="2:5" ht="18.75" x14ac:dyDescent="0.3">
      <c r="B54" s="267" t="s">
        <v>429</v>
      </c>
      <c r="C54" s="268">
        <v>0</v>
      </c>
      <c r="D54" s="268">
        <v>0</v>
      </c>
      <c r="E54" s="269">
        <f t="shared" si="4"/>
        <v>0</v>
      </c>
    </row>
    <row r="55" spans="2:5" ht="18.75" x14ac:dyDescent="0.3">
      <c r="B55" s="267" t="s">
        <v>449</v>
      </c>
      <c r="C55" s="268">
        <v>0</v>
      </c>
      <c r="D55" s="268">
        <v>0</v>
      </c>
      <c r="E55" s="269">
        <f t="shared" si="4"/>
        <v>0</v>
      </c>
    </row>
    <row r="56" spans="2:5" ht="15.75" x14ac:dyDescent="0.25">
      <c r="B56" s="270" t="s">
        <v>450</v>
      </c>
      <c r="C56" s="271">
        <v>0</v>
      </c>
      <c r="D56" s="271">
        <v>0</v>
      </c>
      <c r="E56" s="272">
        <f t="shared" si="4"/>
        <v>0</v>
      </c>
    </row>
    <row r="57" spans="2:5" ht="18.75" x14ac:dyDescent="0.3">
      <c r="B57" s="276" t="s">
        <v>432</v>
      </c>
      <c r="C57" s="277">
        <f>SUM(C56)</f>
        <v>0</v>
      </c>
      <c r="D57" s="277">
        <f>SUM(D56)</f>
        <v>0</v>
      </c>
      <c r="E57" s="278">
        <f t="shared" si="4"/>
        <v>0</v>
      </c>
    </row>
    <row r="58" spans="2:5" ht="18.75" x14ac:dyDescent="0.3">
      <c r="B58" s="267" t="s">
        <v>451</v>
      </c>
      <c r="C58" s="268">
        <v>0</v>
      </c>
      <c r="D58" s="268">
        <v>0</v>
      </c>
      <c r="E58" s="269">
        <f t="shared" si="4"/>
        <v>0</v>
      </c>
    </row>
    <row r="59" spans="2:5" ht="19.5" thickBot="1" x14ac:dyDescent="0.35">
      <c r="B59" s="267" t="s">
        <v>452</v>
      </c>
      <c r="C59" s="268">
        <v>0</v>
      </c>
      <c r="D59" s="268">
        <v>0</v>
      </c>
      <c r="E59" s="269">
        <f t="shared" si="4"/>
        <v>0</v>
      </c>
    </row>
    <row r="60" spans="2:5" ht="19.5" thickBot="1" x14ac:dyDescent="0.35">
      <c r="B60" s="284" t="s">
        <v>453</v>
      </c>
      <c r="C60" s="281">
        <f>SUM(C52:C55,C57,C58:C59)</f>
        <v>0</v>
      </c>
      <c r="D60" s="281">
        <f>SUM(D52:D55,D57,D58:D59)</f>
        <v>0</v>
      </c>
      <c r="E60" s="282">
        <f t="shared" si="4"/>
        <v>0</v>
      </c>
    </row>
    <row r="61" spans="2:5" ht="18.75" x14ac:dyDescent="0.3">
      <c r="B61" s="256"/>
      <c r="C61" s="286"/>
      <c r="D61" s="286"/>
      <c r="E61" s="287"/>
    </row>
    <row r="62" spans="2:5" ht="18.75" x14ac:dyDescent="0.3">
      <c r="B62" s="283" t="s">
        <v>454</v>
      </c>
      <c r="C62" s="265"/>
      <c r="D62" s="265"/>
      <c r="E62" s="266"/>
    </row>
    <row r="63" spans="2:5" ht="15.75" x14ac:dyDescent="0.25">
      <c r="B63" s="270" t="s">
        <v>455</v>
      </c>
      <c r="C63" s="271">
        <v>0</v>
      </c>
      <c r="D63" s="271">
        <v>0</v>
      </c>
      <c r="E63" s="272">
        <f>C63-D63</f>
        <v>0</v>
      </c>
    </row>
    <row r="64" spans="2:5" ht="15.75" x14ac:dyDescent="0.25">
      <c r="B64" s="273" t="s">
        <v>456</v>
      </c>
      <c r="C64" s="274">
        <v>0</v>
      </c>
      <c r="D64" s="274">
        <v>0</v>
      </c>
      <c r="E64" s="275">
        <f>C64-D64</f>
        <v>0</v>
      </c>
    </row>
    <row r="65" spans="2:5" ht="18.75" x14ac:dyDescent="0.3">
      <c r="B65" s="276" t="s">
        <v>448</v>
      </c>
      <c r="C65" s="277">
        <f>SUM(C63:C64)</f>
        <v>0</v>
      </c>
      <c r="D65" s="277">
        <f>SUM(D63:D64)</f>
        <v>0</v>
      </c>
      <c r="E65" s="278">
        <f t="shared" ref="E65:E89" si="5">C65-D65</f>
        <v>0</v>
      </c>
    </row>
    <row r="66" spans="2:5" ht="15.75" x14ac:dyDescent="0.25">
      <c r="B66" s="270" t="s">
        <v>457</v>
      </c>
      <c r="C66" s="271">
        <v>0</v>
      </c>
      <c r="D66" s="271">
        <v>0</v>
      </c>
      <c r="E66" s="272">
        <f t="shared" si="5"/>
        <v>0</v>
      </c>
    </row>
    <row r="67" spans="2:5" ht="18.75" x14ac:dyDescent="0.3">
      <c r="B67" s="276" t="s">
        <v>427</v>
      </c>
      <c r="C67" s="277">
        <f>SUM(C66)</f>
        <v>0</v>
      </c>
      <c r="D67" s="277">
        <f>SUM(D66)</f>
        <v>0</v>
      </c>
      <c r="E67" s="278">
        <f t="shared" si="5"/>
        <v>0</v>
      </c>
    </row>
    <row r="68" spans="2:5" ht="18.75" x14ac:dyDescent="0.3">
      <c r="B68" s="267" t="s">
        <v>429</v>
      </c>
      <c r="C68" s="268">
        <v>0</v>
      </c>
      <c r="D68" s="268">
        <v>0</v>
      </c>
      <c r="E68" s="269">
        <f t="shared" si="5"/>
        <v>0</v>
      </c>
    </row>
    <row r="69" spans="2:5" ht="18.75" x14ac:dyDescent="0.3">
      <c r="B69" s="267" t="s">
        <v>449</v>
      </c>
      <c r="C69" s="268">
        <v>0</v>
      </c>
      <c r="D69" s="268">
        <v>0</v>
      </c>
      <c r="E69" s="269">
        <f t="shared" si="5"/>
        <v>0</v>
      </c>
    </row>
    <row r="70" spans="2:5" ht="15.75" x14ac:dyDescent="0.25">
      <c r="B70" s="270" t="s">
        <v>458</v>
      </c>
      <c r="C70" s="271">
        <v>0</v>
      </c>
      <c r="D70" s="271">
        <v>0</v>
      </c>
      <c r="E70" s="272">
        <f t="shared" si="5"/>
        <v>0</v>
      </c>
    </row>
    <row r="71" spans="2:5" ht="15.75" x14ac:dyDescent="0.25">
      <c r="B71" s="273" t="s">
        <v>459</v>
      </c>
      <c r="C71" s="274">
        <v>0</v>
      </c>
      <c r="D71" s="274">
        <v>0</v>
      </c>
      <c r="E71" s="275">
        <f t="shared" si="5"/>
        <v>0</v>
      </c>
    </row>
    <row r="72" spans="2:5" ht="15.75" x14ac:dyDescent="0.25">
      <c r="B72" s="273" t="s">
        <v>460</v>
      </c>
      <c r="C72" s="274">
        <v>0</v>
      </c>
      <c r="D72" s="274">
        <v>0</v>
      </c>
      <c r="E72" s="275">
        <f t="shared" si="5"/>
        <v>0</v>
      </c>
    </row>
    <row r="73" spans="2:5" ht="15.75" x14ac:dyDescent="0.25">
      <c r="B73" s="273" t="s">
        <v>461</v>
      </c>
      <c r="C73" s="274">
        <v>0</v>
      </c>
      <c r="D73" s="274">
        <v>0</v>
      </c>
      <c r="E73" s="275">
        <f t="shared" si="5"/>
        <v>0</v>
      </c>
    </row>
    <row r="74" spans="2:5" ht="15.75" x14ac:dyDescent="0.25">
      <c r="B74" s="273" t="s">
        <v>462</v>
      </c>
      <c r="C74" s="274">
        <v>0</v>
      </c>
      <c r="D74" s="274">
        <v>0</v>
      </c>
      <c r="E74" s="275">
        <f t="shared" si="5"/>
        <v>0</v>
      </c>
    </row>
    <row r="75" spans="2:5" ht="18.75" x14ac:dyDescent="0.3">
      <c r="B75" s="298" t="s">
        <v>463</v>
      </c>
      <c r="C75" s="299">
        <f>SUM(C70:C74)</f>
        <v>0</v>
      </c>
      <c r="D75" s="299">
        <f>SUM(D70:D74)</f>
        <v>0</v>
      </c>
      <c r="E75" s="300">
        <f t="shared" si="5"/>
        <v>0</v>
      </c>
    </row>
    <row r="76" spans="2:5" ht="15.75" x14ac:dyDescent="0.25">
      <c r="B76" s="273" t="s">
        <v>464</v>
      </c>
      <c r="C76" s="274">
        <v>0</v>
      </c>
      <c r="D76" s="274">
        <v>0</v>
      </c>
      <c r="E76" s="275">
        <f t="shared" si="5"/>
        <v>0</v>
      </c>
    </row>
    <row r="77" spans="2:5" ht="15.75" x14ac:dyDescent="0.25">
      <c r="B77" s="273" t="s">
        <v>465</v>
      </c>
      <c r="C77" s="274">
        <v>0</v>
      </c>
      <c r="D77" s="274">
        <v>0</v>
      </c>
      <c r="E77" s="275">
        <f t="shared" si="5"/>
        <v>0</v>
      </c>
    </row>
    <row r="78" spans="2:5" ht="15.75" x14ac:dyDescent="0.25">
      <c r="B78" s="273" t="s">
        <v>466</v>
      </c>
      <c r="C78" s="274">
        <v>0</v>
      </c>
      <c r="D78" s="274">
        <v>0</v>
      </c>
      <c r="E78" s="275">
        <f t="shared" si="5"/>
        <v>0</v>
      </c>
    </row>
    <row r="79" spans="2:5" ht="15.75" x14ac:dyDescent="0.25">
      <c r="B79" s="273" t="s">
        <v>467</v>
      </c>
      <c r="C79" s="274">
        <v>0</v>
      </c>
      <c r="D79" s="274">
        <v>0</v>
      </c>
      <c r="E79" s="275">
        <f t="shared" si="5"/>
        <v>0</v>
      </c>
    </row>
    <row r="80" spans="2:5" ht="15.75" x14ac:dyDescent="0.25">
      <c r="B80" s="273" t="s">
        <v>468</v>
      </c>
      <c r="C80" s="274">
        <v>0</v>
      </c>
      <c r="D80" s="274">
        <v>0</v>
      </c>
      <c r="E80" s="275">
        <f t="shared" si="5"/>
        <v>0</v>
      </c>
    </row>
    <row r="81" spans="2:5" ht="18.75" x14ac:dyDescent="0.3">
      <c r="B81" s="276" t="s">
        <v>432</v>
      </c>
      <c r="C81" s="277">
        <f>SUM(C76:C80,C75)</f>
        <v>0</v>
      </c>
      <c r="D81" s="277">
        <f>SUM(D76:D80,D75)</f>
        <v>0</v>
      </c>
      <c r="E81" s="278">
        <f t="shared" si="5"/>
        <v>0</v>
      </c>
    </row>
    <row r="82" spans="2:5" ht="18.75" x14ac:dyDescent="0.3">
      <c r="B82" s="267" t="s">
        <v>451</v>
      </c>
      <c r="C82" s="268">
        <v>0</v>
      </c>
      <c r="D82" s="268">
        <v>0</v>
      </c>
      <c r="E82" s="269">
        <f t="shared" si="5"/>
        <v>0</v>
      </c>
    </row>
    <row r="83" spans="2:5" ht="15.75" x14ac:dyDescent="0.25">
      <c r="B83" s="270" t="s">
        <v>469</v>
      </c>
      <c r="C83" s="271">
        <v>0</v>
      </c>
      <c r="D83" s="271">
        <v>0</v>
      </c>
      <c r="E83" s="272">
        <f t="shared" si="5"/>
        <v>0</v>
      </c>
    </row>
    <row r="84" spans="2:5" ht="15.75" x14ac:dyDescent="0.25">
      <c r="B84" s="273" t="s">
        <v>470</v>
      </c>
      <c r="C84" s="274">
        <v>0</v>
      </c>
      <c r="D84" s="274">
        <v>0</v>
      </c>
      <c r="E84" s="275">
        <f t="shared" si="5"/>
        <v>0</v>
      </c>
    </row>
    <row r="85" spans="2:5" ht="15.75" x14ac:dyDescent="0.25">
      <c r="B85" s="273" t="s">
        <v>471</v>
      </c>
      <c r="C85" s="274">
        <v>0</v>
      </c>
      <c r="D85" s="274">
        <v>0</v>
      </c>
      <c r="E85" s="275">
        <f t="shared" si="5"/>
        <v>0</v>
      </c>
    </row>
    <row r="86" spans="2:5" ht="15.75" x14ac:dyDescent="0.25">
      <c r="B86" s="273" t="s">
        <v>472</v>
      </c>
      <c r="C86" s="274">
        <v>0</v>
      </c>
      <c r="D86" s="274">
        <v>0</v>
      </c>
      <c r="E86" s="275">
        <f t="shared" si="5"/>
        <v>0</v>
      </c>
    </row>
    <row r="87" spans="2:5" ht="15.75" x14ac:dyDescent="0.25">
      <c r="B87" s="273" t="s">
        <v>473</v>
      </c>
      <c r="C87" s="274">
        <v>0</v>
      </c>
      <c r="D87" s="274">
        <v>0</v>
      </c>
      <c r="E87" s="275">
        <f t="shared" si="5"/>
        <v>0</v>
      </c>
    </row>
    <row r="88" spans="2:5" ht="19.5" thickBot="1" x14ac:dyDescent="0.35">
      <c r="B88" s="279" t="s">
        <v>474</v>
      </c>
      <c r="C88" s="301">
        <f>SUM(C83:C87)</f>
        <v>0</v>
      </c>
      <c r="D88" s="301">
        <f>SUM(D83:D87)</f>
        <v>0</v>
      </c>
      <c r="E88" s="302">
        <f t="shared" si="5"/>
        <v>0</v>
      </c>
    </row>
    <row r="89" spans="2:5" ht="19.5" thickBot="1" x14ac:dyDescent="0.35">
      <c r="B89" s="284" t="s">
        <v>475</v>
      </c>
      <c r="C89" s="281">
        <f>C65+C67+C68+C69+C81+C82+C88</f>
        <v>0</v>
      </c>
      <c r="D89" s="281">
        <f>D65+D67+D68+D69+D81+D82+D88</f>
        <v>0</v>
      </c>
      <c r="E89" s="282">
        <f t="shared" si="5"/>
        <v>0</v>
      </c>
    </row>
    <row r="90" spans="2:5" ht="18.75" x14ac:dyDescent="0.3">
      <c r="B90" s="267"/>
      <c r="C90" s="265"/>
      <c r="D90" s="265"/>
      <c r="E90" s="266"/>
    </row>
    <row r="91" spans="2:5" ht="18.75" x14ac:dyDescent="0.3">
      <c r="B91" s="295" t="s">
        <v>476</v>
      </c>
      <c r="C91" s="296"/>
      <c r="D91" s="296"/>
      <c r="E91" s="297"/>
    </row>
    <row r="92" spans="2:5" ht="18.75" x14ac:dyDescent="0.3">
      <c r="B92" s="267" t="s">
        <v>477</v>
      </c>
      <c r="C92" s="268">
        <v>0</v>
      </c>
      <c r="D92" s="268">
        <v>0</v>
      </c>
      <c r="E92" s="269">
        <f>C92-D92</f>
        <v>0</v>
      </c>
    </row>
    <row r="93" spans="2:5" ht="18.75" x14ac:dyDescent="0.3">
      <c r="B93" s="267" t="s">
        <v>478</v>
      </c>
      <c r="C93" s="268">
        <v>0</v>
      </c>
      <c r="D93" s="268">
        <v>0</v>
      </c>
      <c r="E93" s="269">
        <f t="shared" ref="E93:E95" si="6">C93-D93</f>
        <v>0</v>
      </c>
    </row>
    <row r="94" spans="2:5" ht="19.5" thickBot="1" x14ac:dyDescent="0.35">
      <c r="B94" s="267" t="s">
        <v>479</v>
      </c>
      <c r="C94" s="268">
        <v>0</v>
      </c>
      <c r="D94" s="268">
        <v>0</v>
      </c>
      <c r="E94" s="269">
        <f t="shared" si="6"/>
        <v>0</v>
      </c>
    </row>
    <row r="95" spans="2:5" ht="19.5" thickBot="1" x14ac:dyDescent="0.35">
      <c r="B95" s="284" t="s">
        <v>480</v>
      </c>
      <c r="C95" s="281">
        <f>SUM(C92:C94)</f>
        <v>0</v>
      </c>
      <c r="D95" s="281">
        <f>SUM(D92:D94)</f>
        <v>0</v>
      </c>
      <c r="E95" s="282">
        <f t="shared" si="6"/>
        <v>0</v>
      </c>
    </row>
    <row r="96" spans="2:5" ht="18.75" x14ac:dyDescent="0.3">
      <c r="B96" s="267" t="s">
        <v>434</v>
      </c>
      <c r="C96" s="265"/>
      <c r="D96" s="265"/>
      <c r="E96" s="266"/>
    </row>
    <row r="97" spans="2:5" ht="18.75" x14ac:dyDescent="0.3">
      <c r="B97" s="283" t="s">
        <v>481</v>
      </c>
      <c r="C97" s="265"/>
      <c r="D97" s="265"/>
      <c r="E97" s="266"/>
    </row>
    <row r="98" spans="2:5" ht="18.75" x14ac:dyDescent="0.3">
      <c r="B98" s="303" t="s">
        <v>482</v>
      </c>
      <c r="C98" s="268">
        <f>'Денежный поток'!O44</f>
        <v>3626</v>
      </c>
      <c r="D98" s="268">
        <v>0</v>
      </c>
      <c r="E98" s="269">
        <f>C98-D98</f>
        <v>3626</v>
      </c>
    </row>
    <row r="99" spans="2:5" ht="18.75" x14ac:dyDescent="0.3">
      <c r="B99" s="303" t="s">
        <v>483</v>
      </c>
      <c r="C99" s="268">
        <v>0</v>
      </c>
      <c r="D99" s="268">
        <v>0</v>
      </c>
      <c r="E99" s="269">
        <f t="shared" ref="E99:E102" si="7">C99-D99</f>
        <v>0</v>
      </c>
    </row>
    <row r="100" spans="2:5" ht="18.75" x14ac:dyDescent="0.3">
      <c r="B100" s="303" t="s">
        <v>484</v>
      </c>
      <c r="C100" s="268">
        <v>0</v>
      </c>
      <c r="D100" s="268">
        <v>0</v>
      </c>
      <c r="E100" s="269">
        <f t="shared" si="7"/>
        <v>0</v>
      </c>
    </row>
    <row r="101" spans="2:5" ht="19.5" thickBot="1" x14ac:dyDescent="0.35">
      <c r="B101" s="303" t="s">
        <v>485</v>
      </c>
      <c r="C101" s="268">
        <v>0</v>
      </c>
      <c r="D101" s="268">
        <v>0</v>
      </c>
      <c r="E101" s="269">
        <f t="shared" si="7"/>
        <v>0</v>
      </c>
    </row>
    <row r="102" spans="2:5" ht="19.5" thickBot="1" x14ac:dyDescent="0.35">
      <c r="B102" s="284" t="s">
        <v>486</v>
      </c>
      <c r="C102" s="281">
        <f>SUM(C98:C101)</f>
        <v>3626</v>
      </c>
      <c r="D102" s="281">
        <f>SUM(D98:D101)</f>
        <v>0</v>
      </c>
      <c r="E102" s="282">
        <f t="shared" si="7"/>
        <v>3626</v>
      </c>
    </row>
    <row r="103" spans="2:5" ht="18.75" x14ac:dyDescent="0.3">
      <c r="B103" s="289" t="s">
        <v>434</v>
      </c>
      <c r="C103" s="290"/>
      <c r="D103" s="290"/>
      <c r="E103" s="291"/>
    </row>
    <row r="104" spans="2:5" ht="19.5" thickBot="1" x14ac:dyDescent="0.35">
      <c r="B104" s="292" t="s">
        <v>487</v>
      </c>
      <c r="C104" s="293">
        <f>C48+C60+C89+C95+C102</f>
        <v>3626</v>
      </c>
      <c r="D104" s="293">
        <f>D48+D60+D89+D95+D102</f>
        <v>0</v>
      </c>
      <c r="E104" s="294">
        <f>C104-D104</f>
        <v>3626</v>
      </c>
    </row>
    <row r="105" spans="2:5" ht="18.75" x14ac:dyDescent="0.3">
      <c r="B105" s="304" t="s">
        <v>434</v>
      </c>
      <c r="C105" s="305"/>
      <c r="D105" s="305"/>
      <c r="E105" s="306"/>
    </row>
    <row r="106" spans="2:5" ht="19.5" thickBot="1" x14ac:dyDescent="0.35">
      <c r="B106" s="307" t="s">
        <v>488</v>
      </c>
      <c r="C106" s="308">
        <f>C36+C104</f>
        <v>3626</v>
      </c>
      <c r="D106" s="308">
        <f>D36+D104</f>
        <v>0</v>
      </c>
      <c r="E106" s="309">
        <f>C106-D106</f>
        <v>3626</v>
      </c>
    </row>
    <row r="107" spans="2:5" ht="18.75" x14ac:dyDescent="0.3">
      <c r="B107" s="283"/>
      <c r="C107" s="288"/>
      <c r="D107" s="288"/>
      <c r="E107" s="269"/>
    </row>
    <row r="108" spans="2:5" ht="19.5" thickBot="1" x14ac:dyDescent="0.35">
      <c r="B108" s="267" t="s">
        <v>434</v>
      </c>
      <c r="C108" s="265"/>
      <c r="D108" s="265"/>
      <c r="E108" s="266"/>
    </row>
    <row r="109" spans="2:5" ht="19.5" thickBot="1" x14ac:dyDescent="0.35">
      <c r="B109" s="259" t="s">
        <v>489</v>
      </c>
      <c r="C109" s="310"/>
      <c r="D109" s="310"/>
      <c r="E109" s="311"/>
    </row>
    <row r="110" spans="2:5" ht="19.5" thickBot="1" x14ac:dyDescent="0.35">
      <c r="B110" s="262" t="s">
        <v>490</v>
      </c>
      <c r="C110" s="312"/>
      <c r="D110" s="312"/>
      <c r="E110" s="313"/>
    </row>
    <row r="111" spans="2:5" ht="18.75" x14ac:dyDescent="0.3">
      <c r="B111" s="267"/>
      <c r="C111" s="265"/>
      <c r="D111" s="265"/>
      <c r="E111" s="266"/>
    </row>
    <row r="112" spans="2:5" ht="18.75" x14ac:dyDescent="0.3">
      <c r="B112" s="283" t="s">
        <v>491</v>
      </c>
      <c r="C112" s="265"/>
      <c r="D112" s="265"/>
      <c r="E112" s="266"/>
    </row>
    <row r="113" spans="2:5" ht="19.5" thickBot="1" x14ac:dyDescent="0.35">
      <c r="B113" s="303" t="s">
        <v>492</v>
      </c>
      <c r="C113" s="268">
        <v>0</v>
      </c>
      <c r="D113" s="268">
        <v>0</v>
      </c>
      <c r="E113" s="269">
        <f>C113-D113</f>
        <v>0</v>
      </c>
    </row>
    <row r="114" spans="2:5" ht="19.5" thickBot="1" x14ac:dyDescent="0.35">
      <c r="B114" s="284" t="s">
        <v>493</v>
      </c>
      <c r="C114" s="281">
        <f>SUM(C113)</f>
        <v>0</v>
      </c>
      <c r="D114" s="281">
        <f>SUM(D113)</f>
        <v>0</v>
      </c>
      <c r="E114" s="282">
        <f>C114-D114</f>
        <v>0</v>
      </c>
    </row>
    <row r="115" spans="2:5" ht="18.75" x14ac:dyDescent="0.3">
      <c r="B115" s="267"/>
      <c r="C115" s="265"/>
      <c r="D115" s="265"/>
      <c r="E115" s="266"/>
    </row>
    <row r="116" spans="2:5" ht="18.75" x14ac:dyDescent="0.3">
      <c r="B116" s="283" t="s">
        <v>494</v>
      </c>
      <c r="C116" s="265"/>
      <c r="D116" s="265"/>
      <c r="E116" s="266"/>
    </row>
    <row r="117" spans="2:5" ht="19.5" thickBot="1" x14ac:dyDescent="0.35">
      <c r="B117" s="303" t="s">
        <v>495</v>
      </c>
      <c r="C117" s="268">
        <v>0</v>
      </c>
      <c r="D117" s="268">
        <v>0</v>
      </c>
      <c r="E117" s="269">
        <f>C117-D117</f>
        <v>0</v>
      </c>
    </row>
    <row r="118" spans="2:5" ht="19.5" thickBot="1" x14ac:dyDescent="0.35">
      <c r="B118" s="284" t="s">
        <v>496</v>
      </c>
      <c r="C118" s="281">
        <f>SUM(C117)</f>
        <v>0</v>
      </c>
      <c r="D118" s="281">
        <f>SUM(D117)</f>
        <v>0</v>
      </c>
      <c r="E118" s="282">
        <f>C118-D118</f>
        <v>0</v>
      </c>
    </row>
    <row r="119" spans="2:5" ht="18.75" x14ac:dyDescent="0.3">
      <c r="B119" s="267"/>
      <c r="C119" s="265"/>
      <c r="D119" s="265"/>
      <c r="E119" s="266"/>
    </row>
    <row r="120" spans="2:5" ht="18.75" x14ac:dyDescent="0.3">
      <c r="B120" s="283" t="s">
        <v>497</v>
      </c>
      <c r="C120" s="265"/>
      <c r="D120" s="265"/>
      <c r="E120" s="266"/>
    </row>
    <row r="121" spans="2:5" ht="19.5" thickBot="1" x14ac:dyDescent="0.35">
      <c r="B121" s="303" t="s">
        <v>497</v>
      </c>
      <c r="C121" s="268">
        <v>0</v>
      </c>
      <c r="D121" s="268">
        <v>0</v>
      </c>
      <c r="E121" s="269">
        <f>C121-D121</f>
        <v>0</v>
      </c>
    </row>
    <row r="122" spans="2:5" ht="19.5" thickBot="1" x14ac:dyDescent="0.35">
      <c r="B122" s="284" t="s">
        <v>498</v>
      </c>
      <c r="C122" s="281">
        <f>SUM(C121)</f>
        <v>0</v>
      </c>
      <c r="D122" s="281">
        <f>SUM(D121)</f>
        <v>0</v>
      </c>
      <c r="E122" s="282">
        <f>C122-D122</f>
        <v>0</v>
      </c>
    </row>
    <row r="123" spans="2:5" ht="18.75" x14ac:dyDescent="0.3">
      <c r="B123" s="267"/>
      <c r="C123" s="265"/>
      <c r="D123" s="265"/>
      <c r="E123" s="266"/>
    </row>
    <row r="124" spans="2:5" ht="18.75" x14ac:dyDescent="0.3">
      <c r="B124" s="283" t="s">
        <v>499</v>
      </c>
      <c r="C124" s="265"/>
      <c r="D124" s="265"/>
      <c r="E124" s="266"/>
    </row>
    <row r="125" spans="2:5" ht="19.5" thickBot="1" x14ac:dyDescent="0.35">
      <c r="B125" s="303" t="s">
        <v>499</v>
      </c>
      <c r="C125" s="268">
        <v>0</v>
      </c>
      <c r="D125" s="268">
        <v>0</v>
      </c>
      <c r="E125" s="269">
        <f>C125-D125</f>
        <v>0</v>
      </c>
    </row>
    <row r="126" spans="2:5" ht="19.5" thickBot="1" x14ac:dyDescent="0.35">
      <c r="B126" s="284" t="s">
        <v>500</v>
      </c>
      <c r="C126" s="281">
        <f>SUM(C125)</f>
        <v>0</v>
      </c>
      <c r="D126" s="281">
        <f>SUM(D125)</f>
        <v>0</v>
      </c>
      <c r="E126" s="282">
        <f>C126-D126</f>
        <v>0</v>
      </c>
    </row>
    <row r="127" spans="2:5" ht="18.75" x14ac:dyDescent="0.3">
      <c r="B127" s="267" t="s">
        <v>434</v>
      </c>
      <c r="C127" s="265"/>
      <c r="D127" s="265"/>
      <c r="E127" s="266"/>
    </row>
    <row r="128" spans="2:5" ht="18.75" x14ac:dyDescent="0.3">
      <c r="B128" s="283" t="s">
        <v>501</v>
      </c>
      <c r="C128" s="265"/>
      <c r="D128" s="265"/>
      <c r="E128" s="266"/>
    </row>
    <row r="129" spans="2:5" ht="18.75" x14ac:dyDescent="0.3">
      <c r="B129" s="267" t="s">
        <v>502</v>
      </c>
      <c r="C129" s="268">
        <v>0</v>
      </c>
      <c r="D129" s="268">
        <v>0</v>
      </c>
      <c r="E129" s="269">
        <f>C129-D129</f>
        <v>0</v>
      </c>
    </row>
    <row r="130" spans="2:5" ht="18.75" x14ac:dyDescent="0.3">
      <c r="B130" s="267" t="s">
        <v>503</v>
      </c>
      <c r="C130" s="268">
        <v>0</v>
      </c>
      <c r="D130" s="268">
        <v>0</v>
      </c>
      <c r="E130" s="269">
        <f t="shared" ref="E130:E133" si="8">C130-D130</f>
        <v>0</v>
      </c>
    </row>
    <row r="131" spans="2:5" ht="18.75" x14ac:dyDescent="0.3">
      <c r="B131" s="267" t="s">
        <v>504</v>
      </c>
      <c r="C131" s="268">
        <v>0</v>
      </c>
      <c r="D131" s="268">
        <v>0</v>
      </c>
      <c r="E131" s="269">
        <f t="shared" si="8"/>
        <v>0</v>
      </c>
    </row>
    <row r="132" spans="2:5" ht="19.5" thickBot="1" x14ac:dyDescent="0.35">
      <c r="B132" s="267" t="s">
        <v>505</v>
      </c>
      <c r="C132" s="268">
        <v>0</v>
      </c>
      <c r="D132" s="268">
        <v>0</v>
      </c>
      <c r="E132" s="269">
        <f t="shared" si="8"/>
        <v>0</v>
      </c>
    </row>
    <row r="133" spans="2:5" ht="19.5" thickBot="1" x14ac:dyDescent="0.35">
      <c r="B133" s="284" t="s">
        <v>506</v>
      </c>
      <c r="C133" s="281">
        <f>SUM(C129:C132)</f>
        <v>0</v>
      </c>
      <c r="D133" s="281">
        <f>SUM(D129:D132)</f>
        <v>0</v>
      </c>
      <c r="E133" s="282">
        <f t="shared" si="8"/>
        <v>0</v>
      </c>
    </row>
    <row r="134" spans="2:5" ht="18.75" x14ac:dyDescent="0.3">
      <c r="B134" s="267" t="s">
        <v>434</v>
      </c>
      <c r="C134" s="265"/>
      <c r="D134" s="265"/>
      <c r="E134" s="266"/>
    </row>
    <row r="135" spans="2:5" ht="18.75" x14ac:dyDescent="0.3">
      <c r="B135" s="283" t="s">
        <v>507</v>
      </c>
      <c r="C135" s="265"/>
      <c r="D135" s="265"/>
      <c r="E135" s="266"/>
    </row>
    <row r="136" spans="2:5" ht="18.75" x14ac:dyDescent="0.3">
      <c r="B136" s="303" t="s">
        <v>508</v>
      </c>
      <c r="C136" s="268">
        <v>0</v>
      </c>
      <c r="D136" s="268">
        <v>0</v>
      </c>
      <c r="E136" s="269">
        <f>C136-D136</f>
        <v>0</v>
      </c>
    </row>
    <row r="137" spans="2:5" ht="19.5" thickBot="1" x14ac:dyDescent="0.35">
      <c r="B137" s="303" t="s">
        <v>509</v>
      </c>
      <c r="C137" s="268">
        <v>0</v>
      </c>
      <c r="D137" s="268">
        <v>0</v>
      </c>
      <c r="E137" s="269">
        <f t="shared" ref="E137:E138" si="9">C137-D137</f>
        <v>0</v>
      </c>
    </row>
    <row r="138" spans="2:5" ht="19.5" thickBot="1" x14ac:dyDescent="0.35">
      <c r="B138" s="284" t="s">
        <v>510</v>
      </c>
      <c r="C138" s="281">
        <f>SUM(C136:C137)</f>
        <v>0</v>
      </c>
      <c r="D138" s="281">
        <f>SUM(D136:D137)</f>
        <v>0</v>
      </c>
      <c r="E138" s="282">
        <f t="shared" si="9"/>
        <v>0</v>
      </c>
    </row>
    <row r="139" spans="2:5" ht="18.75" x14ac:dyDescent="0.3">
      <c r="B139" s="267"/>
      <c r="C139" s="265"/>
      <c r="D139" s="265"/>
      <c r="E139" s="266"/>
    </row>
    <row r="140" spans="2:5" ht="18.75" x14ac:dyDescent="0.3">
      <c r="B140" s="283" t="s">
        <v>511</v>
      </c>
      <c r="C140" s="265"/>
      <c r="D140" s="265"/>
      <c r="E140" s="266"/>
    </row>
    <row r="141" spans="2:5" ht="19.5" thickBot="1" x14ac:dyDescent="0.35">
      <c r="B141" s="303" t="s">
        <v>511</v>
      </c>
      <c r="C141" s="268">
        <v>0</v>
      </c>
      <c r="D141" s="268">
        <v>0</v>
      </c>
      <c r="E141" s="269">
        <f>C141-D141</f>
        <v>0</v>
      </c>
    </row>
    <row r="142" spans="2:5" ht="19.5" thickBot="1" x14ac:dyDescent="0.35">
      <c r="B142" s="284" t="s">
        <v>512</v>
      </c>
      <c r="C142" s="281">
        <f>SUM(C141)</f>
        <v>0</v>
      </c>
      <c r="D142" s="281">
        <f>SUM(D141)</f>
        <v>0</v>
      </c>
      <c r="E142" s="282">
        <f>C142-D142</f>
        <v>0</v>
      </c>
    </row>
    <row r="143" spans="2:5" ht="18.75" x14ac:dyDescent="0.3">
      <c r="B143" s="289" t="s">
        <v>434</v>
      </c>
      <c r="C143" s="290"/>
      <c r="D143" s="290"/>
      <c r="E143" s="291"/>
    </row>
    <row r="144" spans="2:5" ht="19.5" thickBot="1" x14ac:dyDescent="0.35">
      <c r="B144" s="292" t="s">
        <v>513</v>
      </c>
      <c r="C144" s="293">
        <f>C114+C118+C122+C126+C133+C138+C142</f>
        <v>0</v>
      </c>
      <c r="D144" s="293">
        <f>D114+D118+D122+D126+D133+D138+D142</f>
        <v>0</v>
      </c>
      <c r="E144" s="294">
        <f>C144-D144</f>
        <v>0</v>
      </c>
    </row>
    <row r="145" spans="2:5" ht="19.5" thickBot="1" x14ac:dyDescent="0.35">
      <c r="B145" s="267"/>
      <c r="C145" s="265"/>
      <c r="D145" s="265"/>
      <c r="E145" s="266"/>
    </row>
    <row r="146" spans="2:5" ht="19.5" thickBot="1" x14ac:dyDescent="0.35">
      <c r="B146" s="262" t="s">
        <v>514</v>
      </c>
      <c r="C146" s="312"/>
      <c r="D146" s="312"/>
      <c r="E146" s="313"/>
    </row>
    <row r="147" spans="2:5" ht="18.75" x14ac:dyDescent="0.3">
      <c r="B147" s="283"/>
      <c r="C147" s="314"/>
      <c r="D147" s="314"/>
      <c r="E147" s="315"/>
    </row>
    <row r="148" spans="2:5" ht="18.75" x14ac:dyDescent="0.3">
      <c r="B148" s="295" t="s">
        <v>515</v>
      </c>
      <c r="C148" s="296"/>
      <c r="D148" s="296"/>
      <c r="E148" s="297"/>
    </row>
    <row r="149" spans="2:5" ht="19.5" thickBot="1" x14ac:dyDescent="0.35">
      <c r="B149" s="267" t="s">
        <v>516</v>
      </c>
      <c r="C149" s="268">
        <v>0</v>
      </c>
      <c r="D149" s="268">
        <v>0</v>
      </c>
      <c r="E149" s="269">
        <f>C149-D149</f>
        <v>0</v>
      </c>
    </row>
    <row r="150" spans="2:5" ht="19.5" thickBot="1" x14ac:dyDescent="0.35">
      <c r="B150" s="284" t="s">
        <v>517</v>
      </c>
      <c r="C150" s="281">
        <f>SUM(C149)</f>
        <v>0</v>
      </c>
      <c r="D150" s="281">
        <f>SUM(D149)</f>
        <v>0</v>
      </c>
      <c r="E150" s="282">
        <f>C150-D150</f>
        <v>0</v>
      </c>
    </row>
    <row r="151" spans="2:5" ht="18.75" x14ac:dyDescent="0.3">
      <c r="B151" s="267"/>
      <c r="C151" s="265"/>
      <c r="D151" s="265"/>
      <c r="E151" s="266"/>
    </row>
    <row r="152" spans="2:5" ht="18.75" x14ac:dyDescent="0.3">
      <c r="B152" s="295" t="s">
        <v>518</v>
      </c>
      <c r="C152" s="296"/>
      <c r="D152" s="296"/>
      <c r="E152" s="297"/>
    </row>
    <row r="153" spans="2:5" ht="19.5" thickBot="1" x14ac:dyDescent="0.35">
      <c r="B153" s="267" t="s">
        <v>519</v>
      </c>
      <c r="C153" s="268">
        <v>0</v>
      </c>
      <c r="D153" s="268">
        <v>0</v>
      </c>
      <c r="E153" s="269">
        <f>C153-D153</f>
        <v>0</v>
      </c>
    </row>
    <row r="154" spans="2:5" ht="19.5" thickBot="1" x14ac:dyDescent="0.35">
      <c r="B154" s="284" t="s">
        <v>520</v>
      </c>
      <c r="C154" s="281">
        <f>SUM(C153)</f>
        <v>0</v>
      </c>
      <c r="D154" s="281">
        <f>SUM(D153)</f>
        <v>0</v>
      </c>
      <c r="E154" s="282">
        <f>C154-D154</f>
        <v>0</v>
      </c>
    </row>
    <row r="155" spans="2:5" ht="18.75" x14ac:dyDescent="0.3">
      <c r="B155" s="289"/>
      <c r="C155" s="290"/>
      <c r="D155" s="290"/>
      <c r="E155" s="291"/>
    </row>
    <row r="156" spans="2:5" ht="19.5" thickBot="1" x14ac:dyDescent="0.35">
      <c r="B156" s="292" t="s">
        <v>521</v>
      </c>
      <c r="C156" s="293">
        <f>C150+C154</f>
        <v>0</v>
      </c>
      <c r="D156" s="293">
        <f>D150+D154</f>
        <v>0</v>
      </c>
      <c r="E156" s="294">
        <f>C156-D156</f>
        <v>0</v>
      </c>
    </row>
    <row r="157" spans="2:5" ht="19.5" thickBot="1" x14ac:dyDescent="0.35">
      <c r="B157" s="267"/>
      <c r="C157" s="265"/>
      <c r="D157" s="265"/>
      <c r="E157" s="266"/>
    </row>
    <row r="158" spans="2:5" ht="19.5" thickBot="1" x14ac:dyDescent="0.35">
      <c r="B158" s="262" t="s">
        <v>522</v>
      </c>
      <c r="C158" s="312"/>
      <c r="D158" s="312"/>
      <c r="E158" s="313"/>
    </row>
    <row r="159" spans="2:5" ht="18.75" x14ac:dyDescent="0.3">
      <c r="B159" s="283"/>
      <c r="C159" s="314"/>
      <c r="D159" s="314"/>
      <c r="E159" s="315"/>
    </row>
    <row r="160" spans="2:5" ht="18.75" x14ac:dyDescent="0.3">
      <c r="B160" s="295" t="s">
        <v>523</v>
      </c>
      <c r="C160" s="296"/>
      <c r="D160" s="296"/>
      <c r="E160" s="297"/>
    </row>
    <row r="161" spans="2:5" ht="19.5" thickBot="1" x14ac:dyDescent="0.35">
      <c r="B161" s="267" t="s">
        <v>524</v>
      </c>
      <c r="C161" s="268">
        <v>0</v>
      </c>
      <c r="D161" s="268">
        <v>0</v>
      </c>
      <c r="E161" s="269">
        <f>C161-D161</f>
        <v>0</v>
      </c>
    </row>
    <row r="162" spans="2:5" ht="19.5" thickBot="1" x14ac:dyDescent="0.35">
      <c r="B162" s="284" t="s">
        <v>525</v>
      </c>
      <c r="C162" s="281">
        <f>SUM(C161)</f>
        <v>0</v>
      </c>
      <c r="D162" s="281">
        <f>SUM(D161)</f>
        <v>0</v>
      </c>
      <c r="E162" s="282">
        <f>C162-D162</f>
        <v>0</v>
      </c>
    </row>
    <row r="163" spans="2:5" ht="18.75" x14ac:dyDescent="0.3">
      <c r="B163" s="267"/>
      <c r="C163" s="265"/>
      <c r="D163" s="265"/>
      <c r="E163" s="266"/>
    </row>
    <row r="164" spans="2:5" ht="18.75" x14ac:dyDescent="0.3">
      <c r="B164" s="295" t="s">
        <v>526</v>
      </c>
      <c r="C164" s="296"/>
      <c r="D164" s="296"/>
      <c r="E164" s="297"/>
    </row>
    <row r="165" spans="2:5" ht="19.5" thickBot="1" x14ac:dyDescent="0.35">
      <c r="B165" s="267" t="s">
        <v>527</v>
      </c>
      <c r="C165" s="268">
        <v>0</v>
      </c>
      <c r="D165" s="268">
        <v>0</v>
      </c>
      <c r="E165" s="269">
        <f>C165-D165</f>
        <v>0</v>
      </c>
    </row>
    <row r="166" spans="2:5" ht="19.5" thickBot="1" x14ac:dyDescent="0.35">
      <c r="B166" s="284" t="s">
        <v>528</v>
      </c>
      <c r="C166" s="281">
        <f>SUM(C165)</f>
        <v>0</v>
      </c>
      <c r="D166" s="281">
        <f>SUM(D165)</f>
        <v>0</v>
      </c>
      <c r="E166" s="282">
        <f>C166-D166</f>
        <v>0</v>
      </c>
    </row>
    <row r="167" spans="2:5" ht="18.75" x14ac:dyDescent="0.3">
      <c r="B167" s="267"/>
      <c r="C167" s="265"/>
      <c r="D167" s="265"/>
      <c r="E167" s="266"/>
    </row>
    <row r="168" spans="2:5" ht="18.75" x14ac:dyDescent="0.3">
      <c r="B168" s="295" t="s">
        <v>529</v>
      </c>
      <c r="C168" s="296"/>
      <c r="D168" s="296"/>
      <c r="E168" s="297"/>
    </row>
    <row r="169" spans="2:5" ht="19.5" thickBot="1" x14ac:dyDescent="0.35">
      <c r="B169" s="267" t="s">
        <v>530</v>
      </c>
      <c r="C169" s="268">
        <v>0</v>
      </c>
      <c r="D169" s="268">
        <v>0</v>
      </c>
      <c r="E169" s="269">
        <f>C169-D169</f>
        <v>0</v>
      </c>
    </row>
    <row r="170" spans="2:5" ht="19.5" thickBot="1" x14ac:dyDescent="0.35">
      <c r="B170" s="284" t="s">
        <v>531</v>
      </c>
      <c r="C170" s="281">
        <f>SUM(C169)</f>
        <v>0</v>
      </c>
      <c r="D170" s="281">
        <f>SUM(D169)</f>
        <v>0</v>
      </c>
      <c r="E170" s="282">
        <f>C170-D170</f>
        <v>0</v>
      </c>
    </row>
    <row r="171" spans="2:5" ht="18.75" x14ac:dyDescent="0.3">
      <c r="B171" s="289"/>
      <c r="C171" s="290"/>
      <c r="D171" s="290"/>
      <c r="E171" s="291"/>
    </row>
    <row r="172" spans="2:5" ht="19.5" thickBot="1" x14ac:dyDescent="0.35">
      <c r="B172" s="292" t="s">
        <v>532</v>
      </c>
      <c r="C172" s="293">
        <f>C162+C166+C170</f>
        <v>0</v>
      </c>
      <c r="D172" s="293">
        <f>D162+D166+D170</f>
        <v>0</v>
      </c>
      <c r="E172" s="294">
        <f>C172-D172</f>
        <v>0</v>
      </c>
    </row>
    <row r="173" spans="2:5" ht="19.5" thickBot="1" x14ac:dyDescent="0.35">
      <c r="B173" s="267"/>
      <c r="C173" s="265"/>
      <c r="D173" s="265"/>
      <c r="E173" s="266"/>
    </row>
    <row r="174" spans="2:5" ht="19.5" thickBot="1" x14ac:dyDescent="0.35">
      <c r="B174" s="262" t="s">
        <v>533</v>
      </c>
      <c r="C174" s="312"/>
      <c r="D174" s="312"/>
      <c r="E174" s="313"/>
    </row>
    <row r="175" spans="2:5" ht="19.5" thickBot="1" x14ac:dyDescent="0.35">
      <c r="B175" s="316" t="s">
        <v>534</v>
      </c>
      <c r="C175" s="317"/>
      <c r="D175" s="317"/>
      <c r="E175" s="318"/>
    </row>
    <row r="176" spans="2:5" ht="18.75" x14ac:dyDescent="0.3">
      <c r="B176" s="283"/>
      <c r="C176" s="314"/>
      <c r="D176" s="314"/>
      <c r="E176" s="315"/>
    </row>
    <row r="177" spans="2:5" ht="18.75" x14ac:dyDescent="0.3">
      <c r="B177" s="295" t="s">
        <v>535</v>
      </c>
      <c r="C177" s="296"/>
      <c r="D177" s="296"/>
      <c r="E177" s="297"/>
    </row>
    <row r="178" spans="2:5" ht="19.5" thickBot="1" x14ac:dyDescent="0.35">
      <c r="B178" s="267" t="s">
        <v>536</v>
      </c>
      <c r="C178" s="268">
        <v>0</v>
      </c>
      <c r="D178" s="268">
        <v>0</v>
      </c>
      <c r="E178" s="269">
        <f>C178-D178</f>
        <v>0</v>
      </c>
    </row>
    <row r="179" spans="2:5" ht="19.5" thickBot="1" x14ac:dyDescent="0.35">
      <c r="B179" s="284" t="s">
        <v>537</v>
      </c>
      <c r="C179" s="281">
        <f>SUM(C178)</f>
        <v>0</v>
      </c>
      <c r="D179" s="281">
        <f>SUM(D178)</f>
        <v>0</v>
      </c>
      <c r="E179" s="282">
        <f>C179-D179</f>
        <v>0</v>
      </c>
    </row>
    <row r="180" spans="2:5" ht="18.75" x14ac:dyDescent="0.3">
      <c r="B180" s="267"/>
      <c r="C180" s="265"/>
      <c r="D180" s="265"/>
      <c r="E180" s="266"/>
    </row>
    <row r="181" spans="2:5" ht="18.75" x14ac:dyDescent="0.3">
      <c r="B181" s="283" t="s">
        <v>538</v>
      </c>
      <c r="C181" s="265"/>
      <c r="D181" s="265"/>
      <c r="E181" s="266"/>
    </row>
    <row r="182" spans="2:5" ht="19.5" thickBot="1" x14ac:dyDescent="0.35">
      <c r="B182" s="267" t="s">
        <v>539</v>
      </c>
      <c r="C182" s="268">
        <v>0</v>
      </c>
      <c r="D182" s="268">
        <v>0</v>
      </c>
      <c r="E182" s="269">
        <f>C182-D182</f>
        <v>0</v>
      </c>
    </row>
    <row r="183" spans="2:5" ht="19.5" thickBot="1" x14ac:dyDescent="0.35">
      <c r="B183" s="319" t="s">
        <v>540</v>
      </c>
      <c r="C183" s="320">
        <f>SUM(C182)</f>
        <v>0</v>
      </c>
      <c r="D183" s="320">
        <f>SUM(D182)</f>
        <v>0</v>
      </c>
      <c r="E183" s="321">
        <f>C183-D183</f>
        <v>0</v>
      </c>
    </row>
    <row r="184" spans="2:5" ht="18.75" x14ac:dyDescent="0.3">
      <c r="B184" s="285"/>
      <c r="C184" s="286"/>
      <c r="D184" s="286"/>
      <c r="E184" s="287"/>
    </row>
    <row r="185" spans="2:5" ht="18.75" x14ac:dyDescent="0.3">
      <c r="B185" s="283" t="s">
        <v>541</v>
      </c>
      <c r="C185" s="265"/>
      <c r="D185" s="265"/>
      <c r="E185" s="266"/>
    </row>
    <row r="186" spans="2:5" ht="19.5" thickBot="1" x14ac:dyDescent="0.35">
      <c r="B186" s="267" t="s">
        <v>542</v>
      </c>
      <c r="C186" s="268">
        <v>0</v>
      </c>
      <c r="D186" s="268">
        <v>0</v>
      </c>
      <c r="E186" s="269">
        <f>C186-D186</f>
        <v>0</v>
      </c>
    </row>
    <row r="187" spans="2:5" ht="19.5" thickBot="1" x14ac:dyDescent="0.35">
      <c r="B187" s="322" t="s">
        <v>543</v>
      </c>
      <c r="C187" s="323">
        <f>SUM(C186)</f>
        <v>0</v>
      </c>
      <c r="D187" s="323">
        <f>SUM(D186)</f>
        <v>0</v>
      </c>
      <c r="E187" s="324">
        <f>C187-D187</f>
        <v>0</v>
      </c>
    </row>
    <row r="188" spans="2:5" ht="18.75" x14ac:dyDescent="0.3">
      <c r="B188" s="267"/>
      <c r="C188" s="265"/>
      <c r="D188" s="265"/>
      <c r="E188" s="266"/>
    </row>
    <row r="189" spans="2:5" ht="18.75" x14ac:dyDescent="0.3">
      <c r="B189" s="283" t="s">
        <v>544</v>
      </c>
      <c r="C189" s="265"/>
      <c r="D189" s="265"/>
      <c r="E189" s="266"/>
    </row>
    <row r="190" spans="2:5" ht="15.75" x14ac:dyDescent="0.25">
      <c r="B190" s="270" t="s">
        <v>545</v>
      </c>
      <c r="C190" s="271">
        <v>0</v>
      </c>
      <c r="D190" s="271">
        <v>0</v>
      </c>
      <c r="E190" s="272">
        <f t="shared" ref="E190:E195" si="10">C190-D190</f>
        <v>0</v>
      </c>
    </row>
    <row r="191" spans="2:5" ht="15.75" x14ac:dyDescent="0.25">
      <c r="B191" s="273" t="s">
        <v>546</v>
      </c>
      <c r="C191" s="274">
        <v>0</v>
      </c>
      <c r="D191" s="274">
        <v>0</v>
      </c>
      <c r="E191" s="275">
        <f t="shared" si="10"/>
        <v>0</v>
      </c>
    </row>
    <row r="192" spans="2:5" ht="15.75" x14ac:dyDescent="0.25">
      <c r="B192" s="273" t="s">
        <v>547</v>
      </c>
      <c r="C192" s="274">
        <v>0</v>
      </c>
      <c r="D192" s="274">
        <v>0</v>
      </c>
      <c r="E192" s="275">
        <f t="shared" si="10"/>
        <v>0</v>
      </c>
    </row>
    <row r="193" spans="2:5" ht="18.75" x14ac:dyDescent="0.3">
      <c r="B193" s="298" t="s">
        <v>548</v>
      </c>
      <c r="C193" s="299">
        <f>SUM(C190:C192)</f>
        <v>0</v>
      </c>
      <c r="D193" s="299">
        <f>SUM(D190:D192)</f>
        <v>0</v>
      </c>
      <c r="E193" s="300">
        <f>C193-D193</f>
        <v>0</v>
      </c>
    </row>
    <row r="194" spans="2:5" ht="15.75" x14ac:dyDescent="0.25">
      <c r="B194" s="325" t="s">
        <v>549</v>
      </c>
      <c r="C194" s="326">
        <v>0</v>
      </c>
      <c r="D194" s="326">
        <v>0</v>
      </c>
      <c r="E194" s="327">
        <f t="shared" si="10"/>
        <v>0</v>
      </c>
    </row>
    <row r="195" spans="2:5" ht="19.5" thickBot="1" x14ac:dyDescent="0.35">
      <c r="B195" s="279" t="s">
        <v>550</v>
      </c>
      <c r="C195" s="301">
        <f>C193+C194</f>
        <v>0</v>
      </c>
      <c r="D195" s="301">
        <f>D193+D194</f>
        <v>0</v>
      </c>
      <c r="E195" s="302">
        <f t="shared" si="10"/>
        <v>0</v>
      </c>
    </row>
    <row r="196" spans="2:5" ht="19.5" thickBot="1" x14ac:dyDescent="0.35">
      <c r="B196" s="328" t="s">
        <v>551</v>
      </c>
      <c r="C196" s="329">
        <f>C195</f>
        <v>0</v>
      </c>
      <c r="D196" s="329">
        <f>D195</f>
        <v>0</v>
      </c>
      <c r="E196" s="330">
        <f>C196-D196</f>
        <v>0</v>
      </c>
    </row>
    <row r="197" spans="2:5" ht="18.75" x14ac:dyDescent="0.3">
      <c r="B197" s="267"/>
      <c r="C197" s="265"/>
      <c r="D197" s="265"/>
      <c r="E197" s="266"/>
    </row>
    <row r="198" spans="2:5" ht="18.75" x14ac:dyDescent="0.3">
      <c r="B198" s="283" t="s">
        <v>552</v>
      </c>
      <c r="C198" s="265"/>
      <c r="D198" s="265"/>
      <c r="E198" s="266"/>
    </row>
    <row r="199" spans="2:5" ht="19.5" thickBot="1" x14ac:dyDescent="0.35">
      <c r="B199" s="267" t="s">
        <v>553</v>
      </c>
      <c r="C199" s="268">
        <v>0</v>
      </c>
      <c r="D199" s="268">
        <v>0</v>
      </c>
      <c r="E199" s="269">
        <f>C199-D199</f>
        <v>0</v>
      </c>
    </row>
    <row r="200" spans="2:5" ht="19.5" thickBot="1" x14ac:dyDescent="0.35">
      <c r="B200" s="284" t="s">
        <v>554</v>
      </c>
      <c r="C200" s="281">
        <f>SUM(C199)</f>
        <v>0</v>
      </c>
      <c r="D200" s="281">
        <f>SUM(D199)</f>
        <v>0</v>
      </c>
      <c r="E200" s="282">
        <f>C200-D200</f>
        <v>0</v>
      </c>
    </row>
    <row r="201" spans="2:5" ht="18.75" x14ac:dyDescent="0.3">
      <c r="B201" s="267"/>
      <c r="C201" s="265"/>
      <c r="D201" s="265"/>
      <c r="E201" s="266"/>
    </row>
    <row r="202" spans="2:5" ht="18.75" x14ac:dyDescent="0.3">
      <c r="B202" s="283" t="s">
        <v>555</v>
      </c>
      <c r="C202" s="265"/>
      <c r="D202" s="265"/>
      <c r="E202" s="266"/>
    </row>
    <row r="203" spans="2:5" ht="19.5" thickBot="1" x14ac:dyDescent="0.35">
      <c r="B203" s="267" t="s">
        <v>556</v>
      </c>
      <c r="C203" s="268">
        <v>0</v>
      </c>
      <c r="D203" s="268">
        <v>0</v>
      </c>
      <c r="E203" s="269">
        <f>C203-D203</f>
        <v>0</v>
      </c>
    </row>
    <row r="204" spans="2:5" ht="19.5" thickBot="1" x14ac:dyDescent="0.35">
      <c r="B204" s="284" t="s">
        <v>557</v>
      </c>
      <c r="C204" s="281">
        <f>SUM(C203)</f>
        <v>0</v>
      </c>
      <c r="D204" s="281">
        <f>SUM(D203)</f>
        <v>0</v>
      </c>
      <c r="E204" s="282">
        <f>C204-D204</f>
        <v>0</v>
      </c>
    </row>
    <row r="205" spans="2:5" ht="18.75" x14ac:dyDescent="0.3">
      <c r="B205" s="267"/>
      <c r="C205" s="265"/>
      <c r="D205" s="265"/>
      <c r="E205" s="266"/>
    </row>
    <row r="206" spans="2:5" ht="18.75" x14ac:dyDescent="0.3">
      <c r="B206" s="283" t="s">
        <v>558</v>
      </c>
      <c r="C206" s="265"/>
      <c r="D206" s="265"/>
      <c r="E206" s="266"/>
    </row>
    <row r="207" spans="2:5" ht="19.5" thickBot="1" x14ac:dyDescent="0.35">
      <c r="B207" s="267" t="s">
        <v>559</v>
      </c>
      <c r="C207" s="268">
        <v>0</v>
      </c>
      <c r="D207" s="268">
        <v>0</v>
      </c>
      <c r="E207" s="269">
        <f>C207-D207</f>
        <v>0</v>
      </c>
    </row>
    <row r="208" spans="2:5" ht="19.5" thickBot="1" x14ac:dyDescent="0.35">
      <c r="B208" s="284" t="s">
        <v>560</v>
      </c>
      <c r="C208" s="281">
        <f>SUM(C207)</f>
        <v>0</v>
      </c>
      <c r="D208" s="281">
        <f>SUM(D207)</f>
        <v>0</v>
      </c>
      <c r="E208" s="282">
        <f>C208-D208</f>
        <v>0</v>
      </c>
    </row>
    <row r="209" spans="2:5" ht="18.75" x14ac:dyDescent="0.3">
      <c r="B209" s="267"/>
      <c r="C209" s="265"/>
      <c r="D209" s="265"/>
      <c r="E209" s="266"/>
    </row>
    <row r="210" spans="2:5" ht="18.75" x14ac:dyDescent="0.3">
      <c r="B210" s="283" t="s">
        <v>561</v>
      </c>
      <c r="C210" s="265"/>
      <c r="D210" s="265"/>
      <c r="E210" s="266"/>
    </row>
    <row r="211" spans="2:5" ht="19.5" thickBot="1" x14ac:dyDescent="0.35">
      <c r="B211" s="267" t="s">
        <v>562</v>
      </c>
      <c r="C211" s="268">
        <v>0</v>
      </c>
      <c r="D211" s="268">
        <v>0</v>
      </c>
      <c r="E211" s="269">
        <f>C211-D211</f>
        <v>0</v>
      </c>
    </row>
    <row r="212" spans="2:5" ht="19.5" thickBot="1" x14ac:dyDescent="0.35">
      <c r="B212" s="284" t="s">
        <v>563</v>
      </c>
      <c r="C212" s="281">
        <f>SUM(C211)</f>
        <v>0</v>
      </c>
      <c r="D212" s="281">
        <f>SUM(D211)</f>
        <v>0</v>
      </c>
      <c r="E212" s="282">
        <f>C212-D212</f>
        <v>0</v>
      </c>
    </row>
    <row r="213" spans="2:5" ht="18.75" x14ac:dyDescent="0.3">
      <c r="B213" s="267"/>
      <c r="C213" s="265"/>
      <c r="D213" s="265"/>
      <c r="E213" s="266"/>
    </row>
    <row r="214" spans="2:5" ht="18.75" x14ac:dyDescent="0.3">
      <c r="B214" s="283" t="s">
        <v>564</v>
      </c>
      <c r="C214" s="265"/>
      <c r="D214" s="265"/>
      <c r="E214" s="266"/>
    </row>
    <row r="215" spans="2:5" ht="19.5" thickBot="1" x14ac:dyDescent="0.35">
      <c r="B215" s="267" t="s">
        <v>565</v>
      </c>
      <c r="C215" s="268">
        <v>0</v>
      </c>
      <c r="D215" s="268">
        <v>0</v>
      </c>
      <c r="E215" s="269">
        <f>C215-D215</f>
        <v>0</v>
      </c>
    </row>
    <row r="216" spans="2:5" ht="19.5" thickBot="1" x14ac:dyDescent="0.35">
      <c r="B216" s="284" t="s">
        <v>566</v>
      </c>
      <c r="C216" s="281">
        <f>SUM(C215)</f>
        <v>0</v>
      </c>
      <c r="D216" s="281">
        <f>SUM(D215)</f>
        <v>0</v>
      </c>
      <c r="E216" s="282">
        <f>C216-D216</f>
        <v>0</v>
      </c>
    </row>
    <row r="217" spans="2:5" ht="18.75" x14ac:dyDescent="0.3">
      <c r="B217" s="267"/>
      <c r="C217" s="265"/>
      <c r="D217" s="265"/>
      <c r="E217" s="266"/>
    </row>
    <row r="218" spans="2:5" ht="18.75" x14ac:dyDescent="0.3">
      <c r="B218" s="283" t="s">
        <v>567</v>
      </c>
      <c r="C218" s="265"/>
      <c r="D218" s="265"/>
      <c r="E218" s="266"/>
    </row>
    <row r="219" spans="2:5" ht="19.5" thickBot="1" x14ac:dyDescent="0.35">
      <c r="B219" s="267" t="s">
        <v>568</v>
      </c>
      <c r="C219" s="268">
        <v>0</v>
      </c>
      <c r="D219" s="268">
        <v>0</v>
      </c>
      <c r="E219" s="269">
        <f>C219-D219</f>
        <v>0</v>
      </c>
    </row>
    <row r="220" spans="2:5" ht="19.5" thickBot="1" x14ac:dyDescent="0.35">
      <c r="B220" s="284" t="s">
        <v>569</v>
      </c>
      <c r="C220" s="281">
        <f>SUM(C219)</f>
        <v>0</v>
      </c>
      <c r="D220" s="281">
        <f>SUM(D219)</f>
        <v>0</v>
      </c>
      <c r="E220" s="282">
        <f>C220-D220</f>
        <v>0</v>
      </c>
    </row>
    <row r="221" spans="2:5" ht="18.75" x14ac:dyDescent="0.3">
      <c r="B221" s="267"/>
      <c r="C221" s="265"/>
      <c r="D221" s="265"/>
      <c r="E221" s="266"/>
    </row>
    <row r="222" spans="2:5" ht="18.75" x14ac:dyDescent="0.3">
      <c r="B222" s="283" t="s">
        <v>570</v>
      </c>
      <c r="C222" s="265"/>
      <c r="D222" s="265"/>
      <c r="E222" s="266"/>
    </row>
    <row r="223" spans="2:5" ht="19.5" thickBot="1" x14ac:dyDescent="0.35">
      <c r="B223" s="303" t="s">
        <v>571</v>
      </c>
      <c r="C223" s="268">
        <v>0</v>
      </c>
      <c r="D223" s="268">
        <v>0</v>
      </c>
      <c r="E223" s="269">
        <f>C223-D223</f>
        <v>0</v>
      </c>
    </row>
    <row r="224" spans="2:5" ht="19.5" thickBot="1" x14ac:dyDescent="0.35">
      <c r="B224" s="284" t="s">
        <v>572</v>
      </c>
      <c r="C224" s="281">
        <f>SUM(C223)</f>
        <v>0</v>
      </c>
      <c r="D224" s="281">
        <f>SUM(D223)</f>
        <v>0</v>
      </c>
      <c r="E224" s="282">
        <f>C224-D224</f>
        <v>0</v>
      </c>
    </row>
    <row r="225" spans="2:5" ht="18.75" x14ac:dyDescent="0.3">
      <c r="B225" s="267"/>
      <c r="C225" s="265"/>
      <c r="D225" s="265"/>
      <c r="E225" s="266"/>
    </row>
    <row r="226" spans="2:5" ht="18.75" x14ac:dyDescent="0.3">
      <c r="B226" s="283" t="s">
        <v>573</v>
      </c>
      <c r="C226" s="265"/>
      <c r="D226" s="265"/>
      <c r="E226" s="266"/>
    </row>
    <row r="227" spans="2:5" ht="19.5" thickBot="1" x14ac:dyDescent="0.35">
      <c r="B227" s="267" t="s">
        <v>574</v>
      </c>
      <c r="C227" s="268">
        <v>0</v>
      </c>
      <c r="D227" s="268">
        <v>0</v>
      </c>
      <c r="E227" s="269">
        <f>C227-D227</f>
        <v>0</v>
      </c>
    </row>
    <row r="228" spans="2:5" ht="19.5" thickBot="1" x14ac:dyDescent="0.35">
      <c r="B228" s="284" t="s">
        <v>575</v>
      </c>
      <c r="C228" s="281">
        <f>SUM(C227)</f>
        <v>0</v>
      </c>
      <c r="D228" s="281">
        <f>SUM(D227)</f>
        <v>0</v>
      </c>
      <c r="E228" s="282">
        <f>C228-D228</f>
        <v>0</v>
      </c>
    </row>
    <row r="229" spans="2:5" ht="18.75" x14ac:dyDescent="0.3">
      <c r="B229" s="331"/>
      <c r="C229" s="332"/>
      <c r="D229" s="332"/>
      <c r="E229" s="333"/>
    </row>
    <row r="230" spans="2:5" ht="19.5" thickBot="1" x14ac:dyDescent="0.35">
      <c r="B230" s="334" t="s">
        <v>576</v>
      </c>
      <c r="C230" s="335">
        <f>C179+C183+C187+C196+C200+C204+C208+C212+C216+C220+C224+C228</f>
        <v>0</v>
      </c>
      <c r="D230" s="335">
        <f>D179+D183+D187+D196+D200+D204+D208+D212+D216+D220+D224+D228</f>
        <v>0</v>
      </c>
      <c r="E230" s="336">
        <f>C230-D230</f>
        <v>0</v>
      </c>
    </row>
    <row r="231" spans="2:5" ht="19.5" thickBot="1" x14ac:dyDescent="0.35">
      <c r="B231" s="267" t="s">
        <v>434</v>
      </c>
      <c r="C231" s="265"/>
      <c r="D231" s="265"/>
      <c r="E231" s="266"/>
    </row>
    <row r="232" spans="2:5" ht="19.5" thickBot="1" x14ac:dyDescent="0.35">
      <c r="B232" s="316" t="s">
        <v>577</v>
      </c>
      <c r="C232" s="317"/>
      <c r="D232" s="317"/>
      <c r="E232" s="318"/>
    </row>
    <row r="233" spans="2:5" ht="18.75" x14ac:dyDescent="0.3">
      <c r="B233" s="283"/>
      <c r="C233" s="314"/>
      <c r="D233" s="314"/>
      <c r="E233" s="315"/>
    </row>
    <row r="234" spans="2:5" ht="18.75" x14ac:dyDescent="0.3">
      <c r="B234" s="295" t="s">
        <v>535</v>
      </c>
      <c r="C234" s="296"/>
      <c r="D234" s="296"/>
      <c r="E234" s="297"/>
    </row>
    <row r="235" spans="2:5" ht="19.5" thickBot="1" x14ac:dyDescent="0.35">
      <c r="B235" s="267" t="s">
        <v>536</v>
      </c>
      <c r="C235" s="268">
        <v>0</v>
      </c>
      <c r="D235" s="268">
        <v>0</v>
      </c>
      <c r="E235" s="269">
        <f>C235-D235</f>
        <v>0</v>
      </c>
    </row>
    <row r="236" spans="2:5" ht="19.5" thickBot="1" x14ac:dyDescent="0.35">
      <c r="B236" s="284" t="s">
        <v>537</v>
      </c>
      <c r="C236" s="281">
        <f>SUM(C235)</f>
        <v>0</v>
      </c>
      <c r="D236" s="281">
        <f>SUM(D235)</f>
        <v>0</v>
      </c>
      <c r="E236" s="282">
        <f t="shared" ref="E236:E299" si="11">C236-D236</f>
        <v>0</v>
      </c>
    </row>
    <row r="237" spans="2:5" ht="18.75" x14ac:dyDescent="0.3">
      <c r="B237" s="267"/>
      <c r="C237" s="265"/>
      <c r="D237" s="265"/>
      <c r="E237" s="269"/>
    </row>
    <row r="238" spans="2:5" ht="18.75" x14ac:dyDescent="0.3">
      <c r="B238" s="283" t="s">
        <v>538</v>
      </c>
      <c r="C238" s="265"/>
      <c r="D238" s="265"/>
      <c r="E238" s="269"/>
    </row>
    <row r="239" spans="2:5" ht="19.5" thickBot="1" x14ac:dyDescent="0.35">
      <c r="B239" s="267" t="s">
        <v>539</v>
      </c>
      <c r="C239" s="268">
        <v>0</v>
      </c>
      <c r="D239" s="268">
        <v>0</v>
      </c>
      <c r="E239" s="269">
        <f t="shared" si="11"/>
        <v>0</v>
      </c>
    </row>
    <row r="240" spans="2:5" ht="19.5" thickBot="1" x14ac:dyDescent="0.35">
      <c r="B240" s="284" t="s">
        <v>540</v>
      </c>
      <c r="C240" s="281">
        <f>SUM(C239)</f>
        <v>0</v>
      </c>
      <c r="D240" s="281">
        <f>SUM(D239)</f>
        <v>0</v>
      </c>
      <c r="E240" s="282">
        <f t="shared" si="11"/>
        <v>0</v>
      </c>
    </row>
    <row r="241" spans="2:5" ht="18.75" x14ac:dyDescent="0.3">
      <c r="B241" s="283"/>
      <c r="C241" s="314"/>
      <c r="D241" s="314"/>
      <c r="E241" s="269"/>
    </row>
    <row r="242" spans="2:5" ht="18.75" x14ac:dyDescent="0.3">
      <c r="B242" s="283" t="s">
        <v>544</v>
      </c>
      <c r="C242" s="265"/>
      <c r="D242" s="265"/>
      <c r="E242" s="269"/>
    </row>
    <row r="243" spans="2:5" ht="18.75" x14ac:dyDescent="0.3">
      <c r="B243" s="303" t="s">
        <v>578</v>
      </c>
      <c r="C243" s="268">
        <v>0</v>
      </c>
      <c r="D243" s="268">
        <v>0</v>
      </c>
      <c r="E243" s="269">
        <f t="shared" si="11"/>
        <v>0</v>
      </c>
    </row>
    <row r="244" spans="2:5" ht="16.5" thickBot="1" x14ac:dyDescent="0.3">
      <c r="B244" s="325" t="s">
        <v>579</v>
      </c>
      <c r="C244" s="326">
        <v>0</v>
      </c>
      <c r="D244" s="326">
        <v>0</v>
      </c>
      <c r="E244" s="327">
        <f t="shared" si="11"/>
        <v>0</v>
      </c>
    </row>
    <row r="245" spans="2:5" ht="19.5" thickBot="1" x14ac:dyDescent="0.35">
      <c r="B245" s="284" t="s">
        <v>551</v>
      </c>
      <c r="C245" s="281">
        <f>SUM(C243:C244)</f>
        <v>0</v>
      </c>
      <c r="D245" s="281">
        <f>SUM(D243:D244)</f>
        <v>0</v>
      </c>
      <c r="E245" s="282">
        <f t="shared" si="11"/>
        <v>0</v>
      </c>
    </row>
    <row r="246" spans="2:5" ht="18.75" x14ac:dyDescent="0.3">
      <c r="B246" s="267"/>
      <c r="C246" s="265"/>
      <c r="D246" s="265"/>
      <c r="E246" s="269"/>
    </row>
    <row r="247" spans="2:5" ht="18.75" x14ac:dyDescent="0.3">
      <c r="B247" s="283" t="s">
        <v>552</v>
      </c>
      <c r="C247" s="265"/>
      <c r="D247" s="265"/>
      <c r="E247" s="269"/>
    </row>
    <row r="248" spans="2:5" ht="19.5" thickBot="1" x14ac:dyDescent="0.35">
      <c r="B248" s="267" t="s">
        <v>553</v>
      </c>
      <c r="C248" s="268">
        <v>0</v>
      </c>
      <c r="D248" s="268">
        <v>0</v>
      </c>
      <c r="E248" s="269">
        <f t="shared" si="11"/>
        <v>0</v>
      </c>
    </row>
    <row r="249" spans="2:5" ht="19.5" thickBot="1" x14ac:dyDescent="0.35">
      <c r="B249" s="284" t="s">
        <v>554</v>
      </c>
      <c r="C249" s="281">
        <f>SUM(C248)</f>
        <v>0</v>
      </c>
      <c r="D249" s="281">
        <f>SUM(D248)</f>
        <v>0</v>
      </c>
      <c r="E249" s="282">
        <f t="shared" si="11"/>
        <v>0</v>
      </c>
    </row>
    <row r="250" spans="2:5" ht="18.75" x14ac:dyDescent="0.3">
      <c r="B250" s="267"/>
      <c r="C250" s="265"/>
      <c r="D250" s="265"/>
      <c r="E250" s="269"/>
    </row>
    <row r="251" spans="2:5" ht="18.75" x14ac:dyDescent="0.3">
      <c r="B251" s="283" t="s">
        <v>555</v>
      </c>
      <c r="C251" s="265"/>
      <c r="D251" s="265"/>
      <c r="E251" s="269"/>
    </row>
    <row r="252" spans="2:5" ht="18.75" x14ac:dyDescent="0.3">
      <c r="B252" s="303" t="s">
        <v>580</v>
      </c>
      <c r="C252" s="268">
        <v>0</v>
      </c>
      <c r="D252" s="268">
        <v>0</v>
      </c>
      <c r="E252" s="269">
        <f t="shared" si="11"/>
        <v>0</v>
      </c>
    </row>
    <row r="253" spans="2:5" ht="19.5" thickBot="1" x14ac:dyDescent="0.35">
      <c r="B253" s="303" t="s">
        <v>581</v>
      </c>
      <c r="C253" s="268">
        <v>0</v>
      </c>
      <c r="D253" s="268">
        <v>0</v>
      </c>
      <c r="E253" s="269">
        <f t="shared" si="11"/>
        <v>0</v>
      </c>
    </row>
    <row r="254" spans="2:5" ht="19.5" thickBot="1" x14ac:dyDescent="0.35">
      <c r="B254" s="284" t="s">
        <v>582</v>
      </c>
      <c r="C254" s="281">
        <f>SUM(C252:C253)</f>
        <v>0</v>
      </c>
      <c r="D254" s="281">
        <f>SUM(D252:D253)</f>
        <v>0</v>
      </c>
      <c r="E254" s="282">
        <f t="shared" si="11"/>
        <v>0</v>
      </c>
    </row>
    <row r="255" spans="2:5" ht="18.75" x14ac:dyDescent="0.3">
      <c r="B255" s="283"/>
      <c r="C255" s="314"/>
      <c r="D255" s="314"/>
      <c r="E255" s="269"/>
    </row>
    <row r="256" spans="2:5" ht="18.75" x14ac:dyDescent="0.3">
      <c r="B256" s="283" t="s">
        <v>558</v>
      </c>
      <c r="C256" s="314"/>
      <c r="D256" s="314"/>
      <c r="E256" s="269"/>
    </row>
    <row r="257" spans="2:5" ht="18.75" x14ac:dyDescent="0.3">
      <c r="B257" s="303" t="s">
        <v>558</v>
      </c>
      <c r="C257" s="268">
        <v>0</v>
      </c>
      <c r="D257" s="268">
        <v>0</v>
      </c>
      <c r="E257" s="269">
        <f t="shared" si="11"/>
        <v>0</v>
      </c>
    </row>
    <row r="258" spans="2:5" ht="19.5" thickBot="1" x14ac:dyDescent="0.35">
      <c r="B258" s="303" t="s">
        <v>583</v>
      </c>
      <c r="C258" s="268">
        <v>0</v>
      </c>
      <c r="D258" s="268">
        <v>0</v>
      </c>
      <c r="E258" s="269">
        <f t="shared" si="11"/>
        <v>0</v>
      </c>
    </row>
    <row r="259" spans="2:5" ht="19.5" thickBot="1" x14ac:dyDescent="0.35">
      <c r="B259" s="284" t="s">
        <v>584</v>
      </c>
      <c r="C259" s="281">
        <f>SUM(C257:C258)</f>
        <v>0</v>
      </c>
      <c r="D259" s="281">
        <f>SUM(D257:D258)</f>
        <v>0</v>
      </c>
      <c r="E259" s="282">
        <f t="shared" si="11"/>
        <v>0</v>
      </c>
    </row>
    <row r="260" spans="2:5" ht="18.75" x14ac:dyDescent="0.3">
      <c r="B260" s="267"/>
      <c r="C260" s="265"/>
      <c r="D260" s="265"/>
      <c r="E260" s="269"/>
    </row>
    <row r="261" spans="2:5" ht="18.75" x14ac:dyDescent="0.3">
      <c r="B261" s="283" t="s">
        <v>561</v>
      </c>
      <c r="C261" s="265"/>
      <c r="D261" s="265"/>
      <c r="E261" s="269"/>
    </row>
    <row r="262" spans="2:5" ht="19.5" thickBot="1" x14ac:dyDescent="0.35">
      <c r="B262" s="267" t="s">
        <v>562</v>
      </c>
      <c r="C262" s="268">
        <v>0</v>
      </c>
      <c r="D262" s="268">
        <v>0</v>
      </c>
      <c r="E262" s="269">
        <f t="shared" si="11"/>
        <v>0</v>
      </c>
    </row>
    <row r="263" spans="2:5" ht="19.5" thickBot="1" x14ac:dyDescent="0.35">
      <c r="B263" s="284" t="s">
        <v>563</v>
      </c>
      <c r="C263" s="281">
        <f>SUM(C262)</f>
        <v>0</v>
      </c>
      <c r="D263" s="281">
        <f>SUM(D262)</f>
        <v>0</v>
      </c>
      <c r="E263" s="282">
        <f t="shared" si="11"/>
        <v>0</v>
      </c>
    </row>
    <row r="264" spans="2:5" ht="18.75" x14ac:dyDescent="0.3">
      <c r="B264" s="267"/>
      <c r="C264" s="265"/>
      <c r="D264" s="265"/>
      <c r="E264" s="269"/>
    </row>
    <row r="265" spans="2:5" ht="18.75" x14ac:dyDescent="0.3">
      <c r="B265" s="283" t="s">
        <v>564</v>
      </c>
      <c r="C265" s="265"/>
      <c r="D265" s="265"/>
      <c r="E265" s="269"/>
    </row>
    <row r="266" spans="2:5" ht="19.5" thickBot="1" x14ac:dyDescent="0.35">
      <c r="B266" s="267" t="s">
        <v>565</v>
      </c>
      <c r="C266" s="268">
        <v>0</v>
      </c>
      <c r="D266" s="268">
        <v>0</v>
      </c>
      <c r="E266" s="269">
        <f t="shared" si="11"/>
        <v>0</v>
      </c>
    </row>
    <row r="267" spans="2:5" ht="19.5" thickBot="1" x14ac:dyDescent="0.35">
      <c r="B267" s="284" t="s">
        <v>566</v>
      </c>
      <c r="C267" s="281">
        <f>SUM(C266)</f>
        <v>0</v>
      </c>
      <c r="D267" s="281">
        <f>SUM(D266)</f>
        <v>0</v>
      </c>
      <c r="E267" s="282">
        <f t="shared" si="11"/>
        <v>0</v>
      </c>
    </row>
    <row r="268" spans="2:5" ht="18.75" x14ac:dyDescent="0.3">
      <c r="B268" s="267"/>
      <c r="C268" s="265"/>
      <c r="D268" s="265"/>
      <c r="E268" s="269"/>
    </row>
    <row r="269" spans="2:5" ht="18.75" x14ac:dyDescent="0.3">
      <c r="B269" s="283" t="s">
        <v>567</v>
      </c>
      <c r="C269" s="265"/>
      <c r="D269" s="265"/>
      <c r="E269" s="269"/>
    </row>
    <row r="270" spans="2:5" ht="19.5" thickBot="1" x14ac:dyDescent="0.35">
      <c r="B270" s="303" t="s">
        <v>567</v>
      </c>
      <c r="C270" s="268">
        <v>0</v>
      </c>
      <c r="D270" s="268">
        <v>0</v>
      </c>
      <c r="E270" s="269">
        <f t="shared" si="11"/>
        <v>0</v>
      </c>
    </row>
    <row r="271" spans="2:5" ht="19.5" thickBot="1" x14ac:dyDescent="0.35">
      <c r="B271" s="284" t="s">
        <v>569</v>
      </c>
      <c r="C271" s="281">
        <f>SUM(C270)</f>
        <v>0</v>
      </c>
      <c r="D271" s="281">
        <f>SUM(D270)</f>
        <v>0</v>
      </c>
      <c r="E271" s="282">
        <f t="shared" si="11"/>
        <v>0</v>
      </c>
    </row>
    <row r="272" spans="2:5" ht="18.75" x14ac:dyDescent="0.3">
      <c r="B272" s="285"/>
      <c r="C272" s="286"/>
      <c r="D272" s="286"/>
      <c r="E272" s="337"/>
    </row>
    <row r="273" spans="2:5" ht="18.75" x14ac:dyDescent="0.3">
      <c r="B273" s="283" t="s">
        <v>570</v>
      </c>
      <c r="C273" s="314"/>
      <c r="D273" s="314"/>
      <c r="E273" s="269"/>
    </row>
    <row r="274" spans="2:5" ht="18.75" x14ac:dyDescent="0.3">
      <c r="B274" s="303" t="s">
        <v>585</v>
      </c>
      <c r="C274" s="268">
        <v>0</v>
      </c>
      <c r="D274" s="268">
        <v>0</v>
      </c>
      <c r="E274" s="269">
        <f t="shared" si="11"/>
        <v>0</v>
      </c>
    </row>
    <row r="275" spans="2:5" ht="18.75" x14ac:dyDescent="0.3">
      <c r="B275" s="303" t="s">
        <v>586</v>
      </c>
      <c r="C275" s="268">
        <v>0</v>
      </c>
      <c r="D275" s="268">
        <v>0</v>
      </c>
      <c r="E275" s="269">
        <f t="shared" si="11"/>
        <v>0</v>
      </c>
    </row>
    <row r="276" spans="2:5" ht="18.75" x14ac:dyDescent="0.3">
      <c r="B276" s="303" t="s">
        <v>587</v>
      </c>
      <c r="C276" s="268">
        <v>0</v>
      </c>
      <c r="D276" s="268">
        <v>0</v>
      </c>
      <c r="E276" s="269">
        <f t="shared" si="11"/>
        <v>0</v>
      </c>
    </row>
    <row r="277" spans="2:5" ht="18.75" x14ac:dyDescent="0.3">
      <c r="B277" s="338" t="s">
        <v>588</v>
      </c>
      <c r="C277" s="268">
        <v>0</v>
      </c>
      <c r="D277" s="268">
        <v>0</v>
      </c>
      <c r="E277" s="269">
        <f t="shared" si="11"/>
        <v>0</v>
      </c>
    </row>
    <row r="278" spans="2:5" ht="18.75" x14ac:dyDescent="0.3">
      <c r="B278" s="303" t="s">
        <v>589</v>
      </c>
      <c r="C278" s="268">
        <v>0</v>
      </c>
      <c r="D278" s="268">
        <v>0</v>
      </c>
      <c r="E278" s="269">
        <f t="shared" si="11"/>
        <v>0</v>
      </c>
    </row>
    <row r="279" spans="2:5" ht="18.75" x14ac:dyDescent="0.3">
      <c r="B279" s="303" t="s">
        <v>590</v>
      </c>
      <c r="C279" s="268">
        <v>0</v>
      </c>
      <c r="D279" s="268">
        <v>0</v>
      </c>
      <c r="E279" s="269">
        <f t="shared" si="11"/>
        <v>0</v>
      </c>
    </row>
    <row r="280" spans="2:5" ht="18.75" x14ac:dyDescent="0.3">
      <c r="B280" s="303" t="s">
        <v>591</v>
      </c>
      <c r="C280" s="268">
        <v>0</v>
      </c>
      <c r="D280" s="268">
        <v>0</v>
      </c>
      <c r="E280" s="269">
        <f t="shared" si="11"/>
        <v>0</v>
      </c>
    </row>
    <row r="281" spans="2:5" ht="18.75" x14ac:dyDescent="0.3">
      <c r="B281" s="303" t="s">
        <v>592</v>
      </c>
      <c r="C281" s="268">
        <v>0</v>
      </c>
      <c r="D281" s="268">
        <v>0</v>
      </c>
      <c r="E281" s="269">
        <f t="shared" si="11"/>
        <v>0</v>
      </c>
    </row>
    <row r="282" spans="2:5" ht="18.75" x14ac:dyDescent="0.3">
      <c r="B282" s="303" t="s">
        <v>593</v>
      </c>
      <c r="C282" s="268">
        <v>0</v>
      </c>
      <c r="D282" s="268">
        <v>0</v>
      </c>
      <c r="E282" s="269">
        <f t="shared" si="11"/>
        <v>0</v>
      </c>
    </row>
    <row r="283" spans="2:5" ht="18.75" x14ac:dyDescent="0.3">
      <c r="B283" s="303" t="s">
        <v>594</v>
      </c>
      <c r="C283" s="268">
        <v>0</v>
      </c>
      <c r="D283" s="268">
        <v>0</v>
      </c>
      <c r="E283" s="269">
        <f t="shared" si="11"/>
        <v>0</v>
      </c>
    </row>
    <row r="284" spans="2:5" ht="15.75" x14ac:dyDescent="0.25">
      <c r="B284" s="270" t="s">
        <v>595</v>
      </c>
      <c r="C284" s="271">
        <v>0</v>
      </c>
      <c r="D284" s="271">
        <v>0</v>
      </c>
      <c r="E284" s="272">
        <f t="shared" si="11"/>
        <v>0</v>
      </c>
    </row>
    <row r="285" spans="2:5" ht="15.75" x14ac:dyDescent="0.25">
      <c r="B285" s="273" t="s">
        <v>596</v>
      </c>
      <c r="C285" s="274">
        <v>0</v>
      </c>
      <c r="D285" s="274">
        <v>0</v>
      </c>
      <c r="E285" s="275">
        <f t="shared" si="11"/>
        <v>0</v>
      </c>
    </row>
    <row r="286" spans="2:5" ht="15.75" x14ac:dyDescent="0.25">
      <c r="B286" s="273" t="s">
        <v>597</v>
      </c>
      <c r="C286" s="274">
        <v>0</v>
      </c>
      <c r="D286" s="274">
        <v>0</v>
      </c>
      <c r="E286" s="275">
        <f t="shared" si="11"/>
        <v>0</v>
      </c>
    </row>
    <row r="287" spans="2:5" ht="18.75" x14ac:dyDescent="0.3">
      <c r="B287" s="298" t="s">
        <v>598</v>
      </c>
      <c r="C287" s="299">
        <f>SUM(C284:C286)</f>
        <v>0</v>
      </c>
      <c r="D287" s="299">
        <f>SUM(D284:D286)</f>
        <v>0</v>
      </c>
      <c r="E287" s="339">
        <f t="shared" si="11"/>
        <v>0</v>
      </c>
    </row>
    <row r="288" spans="2:5" ht="18.75" x14ac:dyDescent="0.3">
      <c r="B288" s="303" t="s">
        <v>599</v>
      </c>
      <c r="C288" s="268">
        <v>0</v>
      </c>
      <c r="D288" s="268">
        <v>0</v>
      </c>
      <c r="E288" s="269">
        <f t="shared" si="11"/>
        <v>0</v>
      </c>
    </row>
    <row r="289" spans="2:5" ht="18.75" x14ac:dyDescent="0.3">
      <c r="B289" s="303" t="s">
        <v>600</v>
      </c>
      <c r="C289" s="268">
        <v>0</v>
      </c>
      <c r="D289" s="268">
        <v>0</v>
      </c>
      <c r="E289" s="269">
        <f t="shared" si="11"/>
        <v>0</v>
      </c>
    </row>
    <row r="290" spans="2:5" ht="19.5" thickBot="1" x14ac:dyDescent="0.35">
      <c r="B290" s="340" t="s">
        <v>601</v>
      </c>
      <c r="C290" s="341">
        <v>0</v>
      </c>
      <c r="D290" s="341">
        <v>0</v>
      </c>
      <c r="E290" s="302">
        <f t="shared" si="11"/>
        <v>0</v>
      </c>
    </row>
    <row r="291" spans="2:5" ht="19.5" thickBot="1" x14ac:dyDescent="0.35">
      <c r="B291" s="284" t="s">
        <v>602</v>
      </c>
      <c r="C291" s="281">
        <f>SUM(C274:C283,C287,C288:C290)</f>
        <v>0</v>
      </c>
      <c r="D291" s="281">
        <f>SUM(D274:D283,D287,D288:D290)</f>
        <v>0</v>
      </c>
      <c r="E291" s="282">
        <f t="shared" si="11"/>
        <v>0</v>
      </c>
    </row>
    <row r="292" spans="2:5" ht="18.75" x14ac:dyDescent="0.3">
      <c r="B292" s="267"/>
      <c r="C292" s="265"/>
      <c r="D292" s="265"/>
      <c r="E292" s="269"/>
    </row>
    <row r="293" spans="2:5" ht="18.75" x14ac:dyDescent="0.3">
      <c r="B293" s="283" t="s">
        <v>573</v>
      </c>
      <c r="C293" s="265"/>
      <c r="D293" s="265"/>
      <c r="E293" s="269"/>
    </row>
    <row r="294" spans="2:5" ht="18.75" x14ac:dyDescent="0.3">
      <c r="B294" s="303" t="s">
        <v>603</v>
      </c>
      <c r="C294" s="268">
        <v>0</v>
      </c>
      <c r="D294" s="268">
        <v>0</v>
      </c>
      <c r="E294" s="269">
        <f t="shared" si="11"/>
        <v>0</v>
      </c>
    </row>
    <row r="295" spans="2:5" ht="18.75" x14ac:dyDescent="0.3">
      <c r="B295" s="303" t="s">
        <v>604</v>
      </c>
      <c r="C295" s="268">
        <v>0</v>
      </c>
      <c r="D295" s="268">
        <v>0</v>
      </c>
      <c r="E295" s="269">
        <f t="shared" si="11"/>
        <v>0</v>
      </c>
    </row>
    <row r="296" spans="2:5" ht="18.75" x14ac:dyDescent="0.3">
      <c r="B296" s="303" t="s">
        <v>605</v>
      </c>
      <c r="C296" s="268">
        <v>0</v>
      </c>
      <c r="D296" s="268">
        <v>0</v>
      </c>
      <c r="E296" s="269">
        <f t="shared" si="11"/>
        <v>0</v>
      </c>
    </row>
    <row r="297" spans="2:5" ht="18.75" x14ac:dyDescent="0.3">
      <c r="B297" s="303" t="s">
        <v>606</v>
      </c>
      <c r="C297" s="268">
        <v>0</v>
      </c>
      <c r="D297" s="268">
        <v>0</v>
      </c>
      <c r="E297" s="269">
        <f t="shared" si="11"/>
        <v>0</v>
      </c>
    </row>
    <row r="298" spans="2:5" ht="18.75" x14ac:dyDescent="0.3">
      <c r="B298" s="303" t="s">
        <v>607</v>
      </c>
      <c r="C298" s="268">
        <v>0</v>
      </c>
      <c r="D298" s="268">
        <v>0</v>
      </c>
      <c r="E298" s="269">
        <f t="shared" si="11"/>
        <v>0</v>
      </c>
    </row>
    <row r="299" spans="2:5" ht="18.75" x14ac:dyDescent="0.3">
      <c r="B299" s="303" t="s">
        <v>608</v>
      </c>
      <c r="C299" s="268">
        <v>0</v>
      </c>
      <c r="D299" s="268">
        <v>0</v>
      </c>
      <c r="E299" s="269">
        <f t="shared" si="11"/>
        <v>0</v>
      </c>
    </row>
    <row r="300" spans="2:5" ht="18.75" x14ac:dyDescent="0.3">
      <c r="B300" s="303" t="s">
        <v>609</v>
      </c>
      <c r="C300" s="268">
        <v>0</v>
      </c>
      <c r="D300" s="268">
        <v>0</v>
      </c>
      <c r="E300" s="269">
        <f t="shared" ref="E300:E310" si="12">C300-D300</f>
        <v>0</v>
      </c>
    </row>
    <row r="301" spans="2:5" ht="18.75" x14ac:dyDescent="0.3">
      <c r="B301" s="338" t="s">
        <v>610</v>
      </c>
      <c r="C301" s="268">
        <v>0</v>
      </c>
      <c r="D301" s="268">
        <v>0</v>
      </c>
      <c r="E301" s="269">
        <f t="shared" si="12"/>
        <v>0</v>
      </c>
    </row>
    <row r="302" spans="2:5" ht="18.75" x14ac:dyDescent="0.3">
      <c r="B302" s="338" t="s">
        <v>611</v>
      </c>
      <c r="C302" s="268">
        <v>0</v>
      </c>
      <c r="D302" s="268">
        <v>0</v>
      </c>
      <c r="E302" s="269">
        <f t="shared" si="12"/>
        <v>0</v>
      </c>
    </row>
    <row r="303" spans="2:5" ht="19.5" thickBot="1" x14ac:dyDescent="0.35">
      <c r="B303" s="338" t="s">
        <v>612</v>
      </c>
      <c r="C303" s="268">
        <v>0</v>
      </c>
      <c r="D303" s="268">
        <v>0</v>
      </c>
      <c r="E303" s="269">
        <f t="shared" si="12"/>
        <v>0</v>
      </c>
    </row>
    <row r="304" spans="2:5" ht="19.5" thickBot="1" x14ac:dyDescent="0.35">
      <c r="B304" s="284" t="s">
        <v>613</v>
      </c>
      <c r="C304" s="281">
        <f>SUM(C294:C303)</f>
        <v>0</v>
      </c>
      <c r="D304" s="281">
        <f>SUM(D294:D303)</f>
        <v>0</v>
      </c>
      <c r="E304" s="282">
        <f t="shared" si="12"/>
        <v>0</v>
      </c>
    </row>
    <row r="305" spans="2:5" ht="18.75" x14ac:dyDescent="0.3">
      <c r="B305" s="331"/>
      <c r="C305" s="332"/>
      <c r="D305" s="332"/>
      <c r="E305" s="342"/>
    </row>
    <row r="306" spans="2:5" ht="19.5" thickBot="1" x14ac:dyDescent="0.35">
      <c r="B306" s="343" t="s">
        <v>614</v>
      </c>
      <c r="C306" s="335">
        <f>C236+C240+C245+C249+C254+C259+C263+C267+C271+C291+C304</f>
        <v>0</v>
      </c>
      <c r="D306" s="335">
        <f>D236+D240+D245+D249+D254+D259+D263+D267+D271+D291+D304</f>
        <v>0</v>
      </c>
      <c r="E306" s="336">
        <f t="shared" si="12"/>
        <v>0</v>
      </c>
    </row>
    <row r="307" spans="2:5" ht="18.75" x14ac:dyDescent="0.3">
      <c r="B307" s="289" t="s">
        <v>434</v>
      </c>
      <c r="C307" s="290"/>
      <c r="D307" s="290"/>
      <c r="E307" s="344"/>
    </row>
    <row r="308" spans="2:5" ht="19.5" thickBot="1" x14ac:dyDescent="0.35">
      <c r="B308" s="292" t="s">
        <v>615</v>
      </c>
      <c r="C308" s="293">
        <f>C230+C306</f>
        <v>0</v>
      </c>
      <c r="D308" s="293">
        <f>D230+D306</f>
        <v>0</v>
      </c>
      <c r="E308" s="294">
        <f t="shared" si="12"/>
        <v>0</v>
      </c>
    </row>
    <row r="309" spans="2:5" ht="18.75" x14ac:dyDescent="0.3">
      <c r="B309" s="345" t="s">
        <v>434</v>
      </c>
      <c r="C309" s="346"/>
      <c r="D309" s="346"/>
      <c r="E309" s="347"/>
    </row>
    <row r="310" spans="2:5" ht="19.5" thickBot="1" x14ac:dyDescent="0.35">
      <c r="B310" s="307" t="s">
        <v>616</v>
      </c>
      <c r="C310" s="308">
        <f>C144+C156+C172+C308</f>
        <v>0</v>
      </c>
      <c r="D310" s="308">
        <f>D144+D156+D172+D308</f>
        <v>0</v>
      </c>
      <c r="E310" s="309">
        <f t="shared" si="12"/>
        <v>0</v>
      </c>
    </row>
    <row r="311" spans="2:5" ht="18.75" x14ac:dyDescent="0.3">
      <c r="B311" s="265" t="s">
        <v>434</v>
      </c>
      <c r="C311" s="265"/>
      <c r="D311" s="265"/>
      <c r="E311" s="265"/>
    </row>
    <row r="312" spans="2:5" ht="18.75" x14ac:dyDescent="0.3">
      <c r="B312" s="265"/>
      <c r="C312" s="265"/>
      <c r="D312" s="265"/>
      <c r="E312" s="265"/>
    </row>
  </sheetData>
  <sheetProtection algorithmName="SHA-512" hashValue="h7PklkNEDLhe7DcqfF90KrRy8taebH6q1MgZ5OXUnQ2zMF3vwGHYslC/zYQRCUqIFIx5jFocabuJK9UsZM02uw==" saltValue="Nck7f3ipXWJrl+YHn4Yw5w==" spinCount="100000" sheet="1" formatCells="0" formatColumns="0" formatRows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Бюджет продаж</vt:lpstr>
      <vt:lpstr>Бюджет доходов расходов</vt:lpstr>
      <vt:lpstr>Денежный поток</vt:lpstr>
      <vt:lpstr>Прогнозный баланс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2020-09-05T22:21:06Z</dcterms:created>
  <dcterms:modified xsi:type="dcterms:W3CDTF">2020-09-06T21:00:00Z</dcterms:modified>
</cp:coreProperties>
</file>