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A2928000-F2A8-4655-BE62-429818EC80B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able 1 " sheetId="1" r:id="rId1"/>
    <sheet name="Table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20" i="1" l="1"/>
  <c r="C26" i="2" l="1"/>
  <c r="M6" i="2"/>
  <c r="G21" i="2"/>
  <c r="D32" i="2" s="1"/>
  <c r="L21" i="2"/>
  <c r="D37" i="2" s="1"/>
  <c r="K21" i="2"/>
  <c r="D36" i="2" s="1"/>
  <c r="J21" i="2"/>
  <c r="D35" i="2" s="1"/>
  <c r="I21" i="2"/>
  <c r="D34" i="2" s="1"/>
  <c r="H21" i="2"/>
  <c r="D33" i="2" s="1"/>
  <c r="F7" i="2"/>
  <c r="F8" i="2"/>
  <c r="F9" i="2"/>
  <c r="F11" i="2"/>
  <c r="F12" i="2"/>
  <c r="F13" i="2"/>
  <c r="F15" i="2"/>
  <c r="F16" i="2"/>
  <c r="F17" i="2"/>
  <c r="F19" i="2"/>
  <c r="F20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6" i="2"/>
  <c r="D20" i="2"/>
  <c r="D7" i="2"/>
  <c r="D9" i="2"/>
  <c r="D10" i="2"/>
  <c r="D11" i="2"/>
  <c r="D12" i="2"/>
  <c r="D13" i="2"/>
  <c r="D14" i="2"/>
  <c r="D15" i="2"/>
  <c r="D16" i="2"/>
  <c r="D17" i="2"/>
  <c r="D18" i="2"/>
  <c r="D19" i="2"/>
  <c r="D6" i="2"/>
  <c r="I20" i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6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L6" i="1"/>
  <c r="L8" i="1"/>
  <c r="L10" i="1"/>
  <c r="L11" i="1"/>
  <c r="L12" i="1"/>
  <c r="L13" i="1"/>
  <c r="L14" i="1"/>
  <c r="L15" i="1"/>
  <c r="L16" i="1"/>
  <c r="L17" i="1"/>
  <c r="L18" i="1"/>
  <c r="L19" i="1"/>
  <c r="J9" i="1"/>
  <c r="L9" i="1" s="1"/>
  <c r="J8" i="1"/>
  <c r="J7" i="1"/>
  <c r="D8" i="2" s="1"/>
  <c r="F5" i="1"/>
  <c r="F6" i="2" s="1"/>
  <c r="F6" i="1"/>
  <c r="H6" i="1" s="1"/>
  <c r="F7" i="1"/>
  <c r="H7" i="1" s="1"/>
  <c r="F8" i="1"/>
  <c r="H8" i="1" s="1"/>
  <c r="F9" i="1"/>
  <c r="H9" i="1" s="1"/>
  <c r="F10" i="1"/>
  <c r="F11" i="1"/>
  <c r="H11" i="1" s="1"/>
  <c r="F12" i="1"/>
  <c r="F13" i="1"/>
  <c r="F14" i="2" s="1"/>
  <c r="F14" i="1"/>
  <c r="F15" i="1"/>
  <c r="F16" i="1"/>
  <c r="F17" i="1"/>
  <c r="F18" i="2" s="1"/>
  <c r="F18" i="1"/>
  <c r="F19" i="1"/>
  <c r="L7" i="1" l="1"/>
  <c r="L20" i="1" s="1"/>
  <c r="C21" i="2"/>
  <c r="D21" i="2"/>
  <c r="F10" i="2"/>
  <c r="M21" i="2"/>
  <c r="C25" i="2" s="1"/>
  <c r="D38" i="2"/>
  <c r="C27" i="2"/>
  <c r="J20" i="1"/>
</calcChain>
</file>

<file path=xl/sharedStrings.xml><?xml version="1.0" encoding="utf-8"?>
<sst xmlns="http://schemas.openxmlformats.org/spreadsheetml/2006/main" count="91" uniqueCount="49">
  <si>
    <t>%%</t>
  </si>
  <si>
    <t>Valuutta, EUR</t>
  </si>
  <si>
    <t>Asiakas №</t>
  </si>
  <si>
    <t>Asiakkaan nimi</t>
  </si>
  <si>
    <t>Asiakas</t>
  </si>
  <si>
    <t xml:space="preserve">Laskunro № </t>
  </si>
  <si>
    <t>Laskupvm</t>
  </si>
  <si>
    <t>Eräpäivä</t>
  </si>
  <si>
    <t>Summa</t>
  </si>
  <si>
    <t>Avoinna (AR)</t>
  </si>
  <si>
    <t>Karhuja</t>
  </si>
  <si>
    <t>Nykyinen pvm</t>
  </si>
  <si>
    <t>Avoimet laskut, päivämäärä (pvm) 22.09.2020</t>
  </si>
  <si>
    <t>Riski, %</t>
  </si>
  <si>
    <t>Toivottomat saamiset</t>
  </si>
  <si>
    <t>Yhteensä</t>
  </si>
  <si>
    <t>Laskun maksamatta jättämisen todennäköisyys</t>
  </si>
  <si>
    <t>Erääntymätön</t>
  </si>
  <si>
    <t>˂ 10 päivää</t>
  </si>
  <si>
    <t>10-30 päivää</t>
  </si>
  <si>
    <t>30-60 päivää</t>
  </si>
  <si>
    <t>60-90 päivää</t>
  </si>
  <si>
    <t>&gt; 90 päivää</t>
  </si>
  <si>
    <t>Toivottomat saamiset yhteensä</t>
  </si>
  <si>
    <t>Erääntynyt</t>
  </si>
  <si>
    <t>Erääntynyt lasku</t>
  </si>
  <si>
    <t xml:space="preserve"> &lt; 10 päivää</t>
  </si>
  <si>
    <t>Asiakas 1</t>
  </si>
  <si>
    <t>Asiakas 2</t>
  </si>
  <si>
    <t>Asiakas 5</t>
  </si>
  <si>
    <t>Asiakas 6</t>
  </si>
  <si>
    <t>Asiakas 7</t>
  </si>
  <si>
    <t>Asiakas 8</t>
  </si>
  <si>
    <t>Asiakas 9</t>
  </si>
  <si>
    <t>Asiakas 10</t>
  </si>
  <si>
    <t>Asiakas 3</t>
  </si>
  <si>
    <t>Asiakas 4</t>
  </si>
  <si>
    <t>Yrityksen Nimi: FINREPO</t>
  </si>
  <si>
    <t>pvm: 22/09/2020</t>
  </si>
  <si>
    <t>(laskun kokonaissumma)</t>
  </si>
  <si>
    <t>Vakuutus</t>
  </si>
  <si>
    <t>Kyllä/Ei</t>
  </si>
  <si>
    <t xml:space="preserve">Katettu </t>
  </si>
  <si>
    <t>määrä</t>
  </si>
  <si>
    <t>Kommentit</t>
  </si>
  <si>
    <t>Voit selittää viivästymisen syyn ja toteutetut toimet</t>
  </si>
  <si>
    <t>Varaus</t>
  </si>
  <si>
    <t>Myyntisaamiset</t>
  </si>
  <si>
    <t>Myöhässä, päivät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</si>
</sst>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\ %"/>
    <numFmt numFmtId="166" formatCode="dd/mm/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right"/>
    </xf>
    <xf numFmtId="0" fontId="6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/>
    <xf numFmtId="165" fontId="0" fillId="0" borderId="2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0" fontId="7" fillId="0" borderId="0" xfId="0" applyFont="1"/>
    <xf numFmtId="0" fontId="2" fillId="0" borderId="10" xfId="0" applyFont="1" applyBorder="1"/>
    <xf numFmtId="0" fontId="5" fillId="0" borderId="10" xfId="0" applyFont="1" applyBorder="1" applyAlignment="1">
      <alignment vertical="center"/>
    </xf>
    <xf numFmtId="165" fontId="5" fillId="0" borderId="2" xfId="0" applyNumberFormat="1" applyFont="1" applyBorder="1"/>
    <xf numFmtId="0" fontId="5" fillId="0" borderId="10" xfId="0" applyFont="1" applyBorder="1"/>
    <xf numFmtId="165" fontId="5" fillId="0" borderId="12" xfId="0" applyNumberFormat="1" applyFont="1" applyBorder="1"/>
    <xf numFmtId="0" fontId="5" fillId="0" borderId="2" xfId="0" applyFont="1" applyBorder="1"/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2" xfId="0" applyFont="1" applyBorder="1"/>
    <xf numFmtId="164" fontId="9" fillId="0" borderId="15" xfId="0" applyNumberFormat="1" applyFont="1" applyBorder="1" applyAlignment="1">
      <alignment horizontal="center"/>
    </xf>
    <xf numFmtId="0" fontId="9" fillId="0" borderId="11" xfId="0" applyFont="1" applyBorder="1"/>
    <xf numFmtId="0" fontId="8" fillId="0" borderId="2" xfId="0" applyFont="1" applyBorder="1"/>
    <xf numFmtId="164" fontId="8" fillId="0" borderId="2" xfId="0" applyNumberFormat="1" applyFont="1" applyBorder="1"/>
    <xf numFmtId="164" fontId="8" fillId="5" borderId="2" xfId="0" applyNumberFormat="1" applyFont="1" applyFill="1" applyBorder="1"/>
    <xf numFmtId="164" fontId="8" fillId="0" borderId="9" xfId="0" applyNumberFormat="1" applyFont="1" applyBorder="1"/>
    <xf numFmtId="164" fontId="8" fillId="4" borderId="2" xfId="0" applyNumberFormat="1" applyFont="1" applyFill="1" applyBorder="1"/>
    <xf numFmtId="164" fontId="8" fillId="3" borderId="2" xfId="0" applyNumberFormat="1" applyFont="1" applyFill="1" applyBorder="1"/>
    <xf numFmtId="0" fontId="9" fillId="0" borderId="0" xfId="0" applyFont="1" applyBorder="1"/>
    <xf numFmtId="0" fontId="9" fillId="0" borderId="0" xfId="0" applyFont="1"/>
    <xf numFmtId="3" fontId="9" fillId="0" borderId="0" xfId="0" applyNumberFormat="1" applyFont="1"/>
    <xf numFmtId="0" fontId="9" fillId="0" borderId="2" xfId="0" applyFont="1" applyBorder="1"/>
    <xf numFmtId="164" fontId="9" fillId="3" borderId="2" xfId="0" applyNumberFormat="1" applyFont="1" applyFill="1" applyBorder="1"/>
    <xf numFmtId="0" fontId="9" fillId="0" borderId="0" xfId="0" applyFont="1" applyFill="1" applyBorder="1"/>
    <xf numFmtId="164" fontId="9" fillId="0" borderId="0" xfId="0" applyNumberFormat="1" applyFont="1" applyFill="1" applyBorder="1"/>
    <xf numFmtId="164" fontId="9" fillId="4" borderId="2" xfId="0" applyNumberFormat="1" applyFont="1" applyFill="1" applyBorder="1"/>
    <xf numFmtId="0" fontId="8" fillId="0" borderId="0" xfId="0" applyFont="1" applyFill="1" applyBorder="1"/>
    <xf numFmtId="164" fontId="8" fillId="0" borderId="0" xfId="0" applyNumberFormat="1" applyFont="1" applyFill="1" applyBorder="1"/>
    <xf numFmtId="0" fontId="9" fillId="0" borderId="10" xfId="0" applyFont="1" applyBorder="1"/>
    <xf numFmtId="164" fontId="9" fillId="0" borderId="2" xfId="0" applyNumberFormat="1" applyFont="1" applyBorder="1"/>
    <xf numFmtId="0" fontId="11" fillId="6" borderId="7" xfId="0" applyFont="1" applyFill="1" applyBorder="1"/>
    <xf numFmtId="0" fontId="11" fillId="6" borderId="2" xfId="0" applyFont="1" applyFill="1" applyBorder="1"/>
    <xf numFmtId="164" fontId="11" fillId="6" borderId="9" xfId="0" applyNumberFormat="1" applyFont="1" applyFill="1" applyBorder="1"/>
    <xf numFmtId="0" fontId="12" fillId="0" borderId="0" xfId="0" applyFont="1"/>
    <xf numFmtId="0" fontId="13" fillId="0" borderId="0" xfId="0" applyFont="1"/>
    <xf numFmtId="0" fontId="8" fillId="0" borderId="10" xfId="0" applyFont="1" applyBorder="1" applyAlignment="1">
      <alignment horizontal="center"/>
    </xf>
    <xf numFmtId="164" fontId="0" fillId="0" borderId="10" xfId="0" applyNumberFormat="1" applyFont="1" applyBorder="1" applyProtection="1"/>
    <xf numFmtId="164" fontId="0" fillId="0" borderId="11" xfId="0" applyNumberFormat="1" applyFont="1" applyBorder="1" applyProtection="1"/>
    <xf numFmtId="164" fontId="3" fillId="6" borderId="2" xfId="0" applyNumberFormat="1" applyFont="1" applyFill="1" applyBorder="1" applyAlignment="1" applyProtection="1">
      <alignment horizontal="right"/>
    </xf>
    <xf numFmtId="0" fontId="0" fillId="0" borderId="10" xfId="0" applyFont="1" applyBorder="1" applyProtection="1">
      <protection locked="0"/>
    </xf>
    <xf numFmtId="0" fontId="0" fillId="0" borderId="0" xfId="0" applyFont="1" applyProtection="1">
      <protection locked="0"/>
    </xf>
    <xf numFmtId="14" fontId="0" fillId="0" borderId="0" xfId="0" applyNumberFormat="1" applyFont="1" applyProtection="1">
      <protection locked="0"/>
    </xf>
    <xf numFmtId="14" fontId="0" fillId="0" borderId="10" xfId="0" applyNumberFormat="1" applyFont="1" applyBorder="1" applyProtection="1">
      <protection locked="0"/>
    </xf>
    <xf numFmtId="1" fontId="0" fillId="0" borderId="10" xfId="0" applyNumberFormat="1" applyFont="1" applyBorder="1" applyProtection="1">
      <protection locked="0"/>
    </xf>
    <xf numFmtId="164" fontId="0" fillId="0" borderId="0" xfId="0" applyNumberFormat="1" applyFont="1" applyProtection="1">
      <protection locked="0"/>
    </xf>
    <xf numFmtId="164" fontId="0" fillId="0" borderId="10" xfId="0" applyNumberFormat="1" applyFont="1" applyBorder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11" xfId="0" applyFont="1" applyBorder="1" applyProtection="1">
      <protection locked="0"/>
    </xf>
    <xf numFmtId="14" fontId="0" fillId="0" borderId="11" xfId="0" applyNumberFormat="1" applyFont="1" applyBorder="1" applyProtection="1">
      <protection locked="0"/>
    </xf>
    <xf numFmtId="1" fontId="0" fillId="0" borderId="11" xfId="0" applyNumberFormat="1" applyFont="1" applyBorder="1" applyProtection="1">
      <protection locked="0"/>
    </xf>
    <xf numFmtId="164" fontId="0" fillId="0" borderId="0" xfId="0" applyNumberFormat="1" applyFont="1" applyAlignment="1" applyProtection="1">
      <alignment horizontal="right"/>
      <protection locked="0"/>
    </xf>
    <xf numFmtId="164" fontId="0" fillId="0" borderId="11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Alignment="1" applyProtection="1">
      <alignment horizontal="right"/>
      <protection locked="0"/>
    </xf>
    <xf numFmtId="0" fontId="0" fillId="0" borderId="12" xfId="0" applyFont="1" applyBorder="1" applyProtection="1">
      <protection locked="0"/>
    </xf>
    <xf numFmtId="0" fontId="1" fillId="0" borderId="2" xfId="0" applyFont="1" applyBorder="1" applyProtection="1"/>
    <xf numFmtId="0" fontId="1" fillId="0" borderId="8" xfId="0" applyFont="1" applyBorder="1" applyProtection="1"/>
    <xf numFmtId="0" fontId="1" fillId="0" borderId="2" xfId="0" applyFont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0" fillId="0" borderId="11" xfId="0" applyFont="1" applyBorder="1" applyAlignment="1" applyProtection="1">
      <alignment horizontal="right"/>
      <protection locked="0"/>
    </xf>
    <xf numFmtId="0" fontId="5" fillId="0" borderId="11" xfId="0" applyFont="1" applyBorder="1" applyProtection="1">
      <protection locked="0"/>
    </xf>
    <xf numFmtId="164" fontId="10" fillId="0" borderId="16" xfId="0" applyNumberFormat="1" applyFont="1" applyBorder="1" applyAlignment="1" applyProtection="1">
      <alignment horizontal="right" vertical="top" wrapText="1"/>
      <protection locked="0"/>
    </xf>
    <xf numFmtId="164" fontId="10" fillId="0" borderId="18" xfId="0" applyNumberFormat="1" applyFont="1" applyBorder="1" applyAlignment="1" applyProtection="1">
      <alignment horizontal="right" vertical="top" wrapText="1"/>
      <protection locked="0"/>
    </xf>
    <xf numFmtId="166" fontId="10" fillId="0" borderId="11" xfId="0" applyNumberFormat="1" applyFont="1" applyBorder="1" applyAlignment="1" applyProtection="1">
      <alignment horizontal="right" vertical="top" wrapText="1"/>
      <protection locked="0"/>
    </xf>
    <xf numFmtId="166" fontId="10" fillId="0" borderId="14" xfId="0" applyNumberFormat="1" applyFont="1" applyBorder="1" applyAlignment="1" applyProtection="1">
      <alignment horizontal="right" vertical="top" wrapText="1"/>
      <protection locked="0"/>
    </xf>
    <xf numFmtId="164" fontId="9" fillId="0" borderId="10" xfId="0" applyNumberFormat="1" applyFont="1" applyBorder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164" fontId="9" fillId="0" borderId="15" xfId="0" applyNumberFormat="1" applyFont="1" applyBorder="1" applyAlignment="1" applyProtection="1">
      <alignment horizontal="center"/>
      <protection locked="0"/>
    </xf>
    <xf numFmtId="164" fontId="9" fillId="0" borderId="3" xfId="0" applyNumberFormat="1" applyFont="1" applyBorder="1" applyAlignment="1" applyProtection="1">
      <alignment horizontal="center"/>
      <protection locked="0"/>
    </xf>
    <xf numFmtId="164" fontId="10" fillId="0" borderId="13" xfId="0" applyNumberFormat="1" applyFont="1" applyBorder="1" applyAlignment="1" applyProtection="1">
      <alignment horizontal="right" vertical="top" wrapText="1"/>
      <protection locked="0"/>
    </xf>
    <xf numFmtId="164" fontId="9" fillId="0" borderId="11" xfId="0" applyNumberFormat="1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9" fillId="0" borderId="11" xfId="0" applyFont="1" applyBorder="1" applyProtection="1">
      <protection locked="0"/>
    </xf>
    <xf numFmtId="4" fontId="8" fillId="0" borderId="11" xfId="0" applyNumberFormat="1" applyFont="1" applyBorder="1" applyAlignment="1" applyProtection="1">
      <alignment horizontal="center"/>
      <protection locked="0"/>
    </xf>
    <xf numFmtId="3" fontId="9" fillId="0" borderId="12" xfId="0" applyNumberFormat="1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598205</xdr:colOff>
      <xdr:row>13</xdr:row>
      <xdr:rowOff>24234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0E2877-229C-49F7-87D8-B615C872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903639" y="903639"/>
          <a:ext cx="240548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</xdr:rowOff>
    </xdr:from>
    <xdr:to>
      <xdr:col>0</xdr:col>
      <xdr:colOff>617255</xdr:colOff>
      <xdr:row>11</xdr:row>
      <xdr:rowOff>167111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6A65A-F47F-4F69-B08F-E8CE0D3A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84589" y="903641"/>
          <a:ext cx="240548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tabSelected="1" workbookViewId="0">
      <selection activeCell="B24" sqref="B24"/>
    </sheetView>
  </sheetViews>
  <sheetFormatPr defaultRowHeight="15" x14ac:dyDescent="0.25"/>
  <cols>
    <col min="2" max="2" width="13.85546875" customWidth="1"/>
    <col min="3" max="3" width="45.5703125" customWidth="1"/>
    <col min="4" max="4" width="15.5703125" customWidth="1"/>
    <col min="5" max="5" width="12.7109375" customWidth="1"/>
    <col min="6" max="6" width="12.140625" customWidth="1"/>
    <col min="7" max="7" width="13.85546875" customWidth="1"/>
    <col min="8" max="8" width="17.42578125" customWidth="1"/>
    <col min="9" max="9" width="14.85546875" customWidth="1"/>
    <col min="10" max="11" width="17.7109375" customWidth="1"/>
    <col min="12" max="12" width="23.85546875" customWidth="1"/>
  </cols>
  <sheetData>
    <row r="1" spans="2:17" ht="18.75" x14ac:dyDescent="0.3">
      <c r="B1" s="53" t="s">
        <v>47</v>
      </c>
    </row>
    <row r="2" spans="2:17" ht="18.75" x14ac:dyDescent="0.3">
      <c r="B2" s="53" t="s">
        <v>12</v>
      </c>
      <c r="C2" s="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 ht="18.75" x14ac:dyDescent="0.3">
      <c r="B3" s="53" t="s">
        <v>1</v>
      </c>
      <c r="C3" s="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x14ac:dyDescent="0.25">
      <c r="B4" s="4" t="s">
        <v>2</v>
      </c>
      <c r="C4" s="4" t="s">
        <v>3</v>
      </c>
      <c r="D4" s="4" t="s">
        <v>5</v>
      </c>
      <c r="E4" s="4" t="s">
        <v>6</v>
      </c>
      <c r="F4" s="4" t="s">
        <v>7</v>
      </c>
      <c r="G4" s="4" t="s">
        <v>11</v>
      </c>
      <c r="H4" s="4" t="s">
        <v>48</v>
      </c>
      <c r="I4" s="4" t="s">
        <v>8</v>
      </c>
      <c r="J4" s="4" t="s">
        <v>9</v>
      </c>
      <c r="K4" s="4" t="s">
        <v>13</v>
      </c>
      <c r="L4" s="4" t="s">
        <v>14</v>
      </c>
      <c r="M4" s="4" t="s">
        <v>10</v>
      </c>
      <c r="N4" s="1"/>
      <c r="O4" s="1"/>
      <c r="P4" s="1"/>
      <c r="Q4" s="1"/>
    </row>
    <row r="5" spans="2:17" x14ac:dyDescent="0.25">
      <c r="B5" s="59">
        <v>1001</v>
      </c>
      <c r="C5" s="60" t="s">
        <v>27</v>
      </c>
      <c r="D5" s="59">
        <v>100518</v>
      </c>
      <c r="E5" s="61">
        <v>44048</v>
      </c>
      <c r="F5" s="62">
        <f>E5+90</f>
        <v>44138</v>
      </c>
      <c r="G5" s="61">
        <v>44096</v>
      </c>
      <c r="H5" s="63">
        <v>0</v>
      </c>
      <c r="I5" s="64">
        <v>69.599999999999994</v>
      </c>
      <c r="J5" s="65">
        <v>69.599999999999994</v>
      </c>
      <c r="K5" s="66">
        <v>5.0000000000000001E-3</v>
      </c>
      <c r="L5" s="56">
        <f>J5*K5</f>
        <v>0.34799999999999998</v>
      </c>
      <c r="M5" s="59">
        <v>0</v>
      </c>
      <c r="N5" s="1"/>
      <c r="O5" s="1"/>
      <c r="P5" s="1"/>
      <c r="Q5" s="1"/>
    </row>
    <row r="6" spans="2:17" x14ac:dyDescent="0.25">
      <c r="B6" s="67">
        <v>1001</v>
      </c>
      <c r="C6" s="60" t="s">
        <v>27</v>
      </c>
      <c r="D6" s="67">
        <v>100565</v>
      </c>
      <c r="E6" s="61">
        <v>43976</v>
      </c>
      <c r="F6" s="68">
        <f t="shared" ref="F6:F19" si="0">E6+90</f>
        <v>44066</v>
      </c>
      <c r="G6" s="61">
        <v>44096</v>
      </c>
      <c r="H6" s="69">
        <f t="shared" ref="H6:H11" si="1">F6-G6</f>
        <v>-30</v>
      </c>
      <c r="I6" s="70">
        <v>377.91</v>
      </c>
      <c r="J6" s="71">
        <v>377.91</v>
      </c>
      <c r="K6" s="72">
        <v>0.02</v>
      </c>
      <c r="L6" s="57">
        <f t="shared" ref="L6:L19" si="2">J6*K6</f>
        <v>7.5582000000000003</v>
      </c>
      <c r="M6" s="79">
        <v>1</v>
      </c>
      <c r="N6" s="1"/>
      <c r="O6" s="1"/>
      <c r="P6" s="1"/>
      <c r="Q6" s="1"/>
    </row>
    <row r="7" spans="2:17" x14ac:dyDescent="0.25">
      <c r="B7" s="67">
        <v>1002</v>
      </c>
      <c r="C7" s="60" t="s">
        <v>28</v>
      </c>
      <c r="D7" s="67">
        <v>100643</v>
      </c>
      <c r="E7" s="61">
        <v>43850</v>
      </c>
      <c r="F7" s="68">
        <f t="shared" si="0"/>
        <v>43940</v>
      </c>
      <c r="G7" s="61">
        <v>44096</v>
      </c>
      <c r="H7" s="69">
        <f t="shared" si="1"/>
        <v>-156</v>
      </c>
      <c r="I7" s="70">
        <v>2222.41</v>
      </c>
      <c r="J7" s="71">
        <f>I7-1200</f>
        <v>1022.4099999999999</v>
      </c>
      <c r="K7" s="72">
        <v>0.8</v>
      </c>
      <c r="L7" s="57">
        <f t="shared" si="2"/>
        <v>817.92799999999988</v>
      </c>
      <c r="M7" s="79">
        <v>2</v>
      </c>
      <c r="N7" s="1"/>
      <c r="O7" s="1"/>
      <c r="P7" s="1"/>
      <c r="Q7" s="1"/>
    </row>
    <row r="8" spans="2:17" x14ac:dyDescent="0.25">
      <c r="B8" s="67">
        <v>1003</v>
      </c>
      <c r="C8" s="60" t="s">
        <v>35</v>
      </c>
      <c r="D8" s="67">
        <v>100994</v>
      </c>
      <c r="E8" s="61">
        <v>43936</v>
      </c>
      <c r="F8" s="68">
        <f t="shared" si="0"/>
        <v>44026</v>
      </c>
      <c r="G8" s="61">
        <v>44096</v>
      </c>
      <c r="H8" s="69">
        <f t="shared" si="1"/>
        <v>-70</v>
      </c>
      <c r="I8" s="70">
        <v>2175.4899999999998</v>
      </c>
      <c r="J8" s="71">
        <f>I8-700</f>
        <v>1475.4899999999998</v>
      </c>
      <c r="K8" s="72">
        <v>0.3</v>
      </c>
      <c r="L8" s="57">
        <f t="shared" si="2"/>
        <v>442.64699999999993</v>
      </c>
      <c r="M8" s="79">
        <v>1</v>
      </c>
      <c r="N8" s="1"/>
      <c r="O8" s="1"/>
      <c r="P8" s="1"/>
      <c r="Q8" s="1"/>
    </row>
    <row r="9" spans="2:17" x14ac:dyDescent="0.25">
      <c r="B9" s="67">
        <v>1003</v>
      </c>
      <c r="C9" s="60" t="s">
        <v>35</v>
      </c>
      <c r="D9" s="67">
        <v>101354</v>
      </c>
      <c r="E9" s="61">
        <v>43964</v>
      </c>
      <c r="F9" s="68">
        <f t="shared" si="0"/>
        <v>44054</v>
      </c>
      <c r="G9" s="61">
        <v>44096</v>
      </c>
      <c r="H9" s="69">
        <f>F9-G9</f>
        <v>-42</v>
      </c>
      <c r="I9" s="70">
        <v>1998.76</v>
      </c>
      <c r="J9" s="71">
        <f>I9-1100</f>
        <v>898.76</v>
      </c>
      <c r="K9" s="72">
        <v>0.1</v>
      </c>
      <c r="L9" s="57">
        <f t="shared" si="2"/>
        <v>89.876000000000005</v>
      </c>
      <c r="M9" s="79">
        <v>1</v>
      </c>
      <c r="N9" s="1"/>
      <c r="O9" s="1"/>
      <c r="P9" s="1"/>
      <c r="Q9" s="1"/>
    </row>
    <row r="10" spans="2:17" x14ac:dyDescent="0.25">
      <c r="B10" s="67">
        <v>1003</v>
      </c>
      <c r="C10" s="60" t="s">
        <v>35</v>
      </c>
      <c r="D10" s="67">
        <v>101387</v>
      </c>
      <c r="E10" s="61">
        <v>44055</v>
      </c>
      <c r="F10" s="68">
        <f t="shared" si="0"/>
        <v>44145</v>
      </c>
      <c r="G10" s="61">
        <v>44096</v>
      </c>
      <c r="H10" s="69">
        <v>0</v>
      </c>
      <c r="I10" s="70">
        <v>2014.63</v>
      </c>
      <c r="J10" s="71">
        <v>2014.63</v>
      </c>
      <c r="K10" s="72">
        <v>5.0000000000000001E-3</v>
      </c>
      <c r="L10" s="57">
        <f t="shared" si="2"/>
        <v>10.07315</v>
      </c>
      <c r="M10" s="79">
        <v>0</v>
      </c>
      <c r="N10" s="1"/>
      <c r="O10" s="1"/>
      <c r="P10" s="1"/>
      <c r="Q10" s="1"/>
    </row>
    <row r="11" spans="2:17" x14ac:dyDescent="0.25">
      <c r="B11" s="67">
        <v>1004</v>
      </c>
      <c r="C11" s="60" t="s">
        <v>36</v>
      </c>
      <c r="D11" s="67">
        <v>101439</v>
      </c>
      <c r="E11" s="61">
        <v>44005</v>
      </c>
      <c r="F11" s="68">
        <f t="shared" si="0"/>
        <v>44095</v>
      </c>
      <c r="G11" s="61">
        <v>44096</v>
      </c>
      <c r="H11" s="69">
        <f t="shared" si="1"/>
        <v>-1</v>
      </c>
      <c r="I11" s="70">
        <v>202.8</v>
      </c>
      <c r="J11" s="71">
        <v>202.8</v>
      </c>
      <c r="K11" s="72">
        <v>0.01</v>
      </c>
      <c r="L11" s="57">
        <f t="shared" si="2"/>
        <v>2.028</v>
      </c>
      <c r="M11" s="79">
        <v>0</v>
      </c>
      <c r="N11" s="1"/>
      <c r="O11" s="1"/>
      <c r="P11" s="1"/>
      <c r="Q11" s="1"/>
    </row>
    <row r="12" spans="2:17" x14ac:dyDescent="0.25">
      <c r="B12" s="67">
        <v>1005</v>
      </c>
      <c r="C12" s="60" t="s">
        <v>29</v>
      </c>
      <c r="D12" s="67">
        <v>101489</v>
      </c>
      <c r="E12" s="61">
        <v>44013</v>
      </c>
      <c r="F12" s="68">
        <f t="shared" si="0"/>
        <v>44103</v>
      </c>
      <c r="G12" s="61">
        <v>44096</v>
      </c>
      <c r="H12" s="69">
        <v>0</v>
      </c>
      <c r="I12" s="70">
        <v>1768.86</v>
      </c>
      <c r="J12" s="71">
        <v>1768.86</v>
      </c>
      <c r="K12" s="72">
        <v>5.0000000000000001E-3</v>
      </c>
      <c r="L12" s="57">
        <f t="shared" si="2"/>
        <v>8.8443000000000005</v>
      </c>
      <c r="M12" s="79">
        <v>0</v>
      </c>
      <c r="N12" s="1"/>
      <c r="O12" s="1"/>
      <c r="P12" s="1"/>
      <c r="Q12" s="1"/>
    </row>
    <row r="13" spans="2:17" x14ac:dyDescent="0.25">
      <c r="B13" s="67">
        <v>1006</v>
      </c>
      <c r="C13" s="60" t="s">
        <v>30</v>
      </c>
      <c r="D13" s="67">
        <v>101512</v>
      </c>
      <c r="E13" s="61">
        <v>44029</v>
      </c>
      <c r="F13" s="68">
        <f t="shared" si="0"/>
        <v>44119</v>
      </c>
      <c r="G13" s="61">
        <v>44096</v>
      </c>
      <c r="H13" s="69">
        <v>0</v>
      </c>
      <c r="I13" s="70">
        <v>2110.36</v>
      </c>
      <c r="J13" s="71">
        <v>2110.36</v>
      </c>
      <c r="K13" s="72">
        <v>5.0000000000000001E-3</v>
      </c>
      <c r="L13" s="57">
        <f t="shared" si="2"/>
        <v>10.5518</v>
      </c>
      <c r="M13" s="79">
        <v>0</v>
      </c>
      <c r="N13" s="1"/>
      <c r="O13" s="1"/>
      <c r="P13" s="1"/>
      <c r="Q13" s="1"/>
    </row>
    <row r="14" spans="2:17" x14ac:dyDescent="0.25">
      <c r="B14" s="67">
        <v>1006</v>
      </c>
      <c r="C14" s="60" t="s">
        <v>30</v>
      </c>
      <c r="D14" s="67">
        <v>101537</v>
      </c>
      <c r="E14" s="61">
        <v>44043</v>
      </c>
      <c r="F14" s="68">
        <f t="shared" si="0"/>
        <v>44133</v>
      </c>
      <c r="G14" s="61">
        <v>44096</v>
      </c>
      <c r="H14" s="69">
        <v>0</v>
      </c>
      <c r="I14" s="70">
        <v>2818.59</v>
      </c>
      <c r="J14" s="71">
        <v>2818.59</v>
      </c>
      <c r="K14" s="72">
        <v>5.0000000000000001E-3</v>
      </c>
      <c r="L14" s="57">
        <f t="shared" si="2"/>
        <v>14.092950000000002</v>
      </c>
      <c r="M14" s="79">
        <v>0</v>
      </c>
      <c r="N14" s="1"/>
      <c r="O14" s="1"/>
      <c r="P14" s="2"/>
      <c r="Q14" s="1"/>
    </row>
    <row r="15" spans="2:17" x14ac:dyDescent="0.25">
      <c r="B15" s="67">
        <v>1007</v>
      </c>
      <c r="C15" s="60" t="s">
        <v>31</v>
      </c>
      <c r="D15" s="67">
        <v>101572</v>
      </c>
      <c r="E15" s="61">
        <v>44053</v>
      </c>
      <c r="F15" s="68">
        <f t="shared" si="0"/>
        <v>44143</v>
      </c>
      <c r="G15" s="61">
        <v>44096</v>
      </c>
      <c r="H15" s="69">
        <v>0</v>
      </c>
      <c r="I15" s="70">
        <v>1996.52</v>
      </c>
      <c r="J15" s="71">
        <v>1996.52</v>
      </c>
      <c r="K15" s="72">
        <v>5.0000000000000001E-3</v>
      </c>
      <c r="L15" s="57">
        <f t="shared" si="2"/>
        <v>9.9825999999999997</v>
      </c>
      <c r="M15" s="79">
        <v>0</v>
      </c>
      <c r="N15" s="1"/>
      <c r="O15" s="1"/>
      <c r="P15" s="2"/>
      <c r="Q15" s="1"/>
    </row>
    <row r="16" spans="2:17" ht="14.25" customHeight="1" x14ac:dyDescent="0.25">
      <c r="B16" s="67">
        <v>1008</v>
      </c>
      <c r="C16" s="60" t="s">
        <v>32</v>
      </c>
      <c r="D16" s="67">
        <v>101589</v>
      </c>
      <c r="E16" s="61">
        <v>44061</v>
      </c>
      <c r="F16" s="68">
        <f t="shared" si="0"/>
        <v>44151</v>
      </c>
      <c r="G16" s="61">
        <v>44096</v>
      </c>
      <c r="H16" s="69">
        <v>0</v>
      </c>
      <c r="I16" s="70">
        <v>2383.11</v>
      </c>
      <c r="J16" s="71">
        <v>2383.11</v>
      </c>
      <c r="K16" s="72">
        <v>5.0000000000000001E-3</v>
      </c>
      <c r="L16" s="57">
        <f t="shared" si="2"/>
        <v>11.915550000000001</v>
      </c>
      <c r="M16" s="79">
        <v>0</v>
      </c>
      <c r="N16" s="1"/>
      <c r="O16" s="1"/>
      <c r="P16" s="2"/>
      <c r="Q16" s="1"/>
    </row>
    <row r="17" spans="2:17" x14ac:dyDescent="0.25">
      <c r="B17" s="67">
        <v>1008</v>
      </c>
      <c r="C17" s="60" t="s">
        <v>32</v>
      </c>
      <c r="D17" s="67">
        <v>101618</v>
      </c>
      <c r="E17" s="61">
        <v>44082</v>
      </c>
      <c r="F17" s="68">
        <f t="shared" si="0"/>
        <v>44172</v>
      </c>
      <c r="G17" s="61">
        <v>44096</v>
      </c>
      <c r="H17" s="69">
        <v>0</v>
      </c>
      <c r="I17" s="70">
        <v>1763.72</v>
      </c>
      <c r="J17" s="71">
        <v>1763.72</v>
      </c>
      <c r="K17" s="72">
        <v>5.0000000000000001E-3</v>
      </c>
      <c r="L17" s="57">
        <f t="shared" si="2"/>
        <v>8.8186</v>
      </c>
      <c r="M17" s="79">
        <v>0</v>
      </c>
      <c r="N17" s="1"/>
      <c r="O17" s="1"/>
      <c r="P17" s="2"/>
      <c r="Q17" s="1"/>
    </row>
    <row r="18" spans="2:17" x14ac:dyDescent="0.25">
      <c r="B18" s="67">
        <v>1009</v>
      </c>
      <c r="C18" s="60" t="s">
        <v>33</v>
      </c>
      <c r="D18" s="67">
        <v>101647</v>
      </c>
      <c r="E18" s="61">
        <v>44090</v>
      </c>
      <c r="F18" s="68">
        <f t="shared" si="0"/>
        <v>44180</v>
      </c>
      <c r="G18" s="61">
        <v>44096</v>
      </c>
      <c r="H18" s="69">
        <v>0</v>
      </c>
      <c r="I18" s="70">
        <v>2324.63</v>
      </c>
      <c r="J18" s="71">
        <v>2324.63</v>
      </c>
      <c r="K18" s="72">
        <v>5.0000000000000001E-3</v>
      </c>
      <c r="L18" s="57">
        <f t="shared" si="2"/>
        <v>11.623150000000001</v>
      </c>
      <c r="M18" s="79">
        <v>0</v>
      </c>
      <c r="N18" s="1"/>
      <c r="O18" s="1"/>
      <c r="P18" s="2"/>
      <c r="Q18" s="1"/>
    </row>
    <row r="19" spans="2:17" x14ac:dyDescent="0.25">
      <c r="B19" s="73">
        <v>1010</v>
      </c>
      <c r="C19" s="60" t="s">
        <v>34</v>
      </c>
      <c r="D19" s="67">
        <v>101656</v>
      </c>
      <c r="E19" s="61">
        <v>44111</v>
      </c>
      <c r="F19" s="68">
        <f t="shared" si="0"/>
        <v>44201</v>
      </c>
      <c r="G19" s="61">
        <v>44096</v>
      </c>
      <c r="H19" s="69">
        <v>0</v>
      </c>
      <c r="I19" s="70">
        <v>1768.86</v>
      </c>
      <c r="J19" s="71">
        <v>1768.86</v>
      </c>
      <c r="K19" s="72">
        <v>5.0000000000000001E-3</v>
      </c>
      <c r="L19" s="57">
        <f t="shared" si="2"/>
        <v>8.8443000000000005</v>
      </c>
      <c r="M19" s="79">
        <v>0</v>
      </c>
      <c r="N19" s="1"/>
      <c r="O19" s="1"/>
      <c r="P19" s="2"/>
      <c r="Q19" s="1"/>
    </row>
    <row r="20" spans="2:17" x14ac:dyDescent="0.25">
      <c r="B20" s="74"/>
      <c r="C20" s="75" t="s">
        <v>15</v>
      </c>
      <c r="D20" s="74"/>
      <c r="E20" s="75"/>
      <c r="F20" s="74"/>
      <c r="G20" s="75"/>
      <c r="H20" s="76"/>
      <c r="I20" s="77">
        <f>SUM(I5:I19)</f>
        <v>25996.250000000004</v>
      </c>
      <c r="J20" s="76">
        <f>SUM(J5:J19)</f>
        <v>22996.250000000004</v>
      </c>
      <c r="K20" s="78"/>
      <c r="L20" s="58">
        <f>SUM(L5:L19)</f>
        <v>1455.1315999999995</v>
      </c>
      <c r="M20" s="6">
        <f>SUM(M5:M19)</f>
        <v>5</v>
      </c>
      <c r="N20" s="1"/>
      <c r="O20" s="1"/>
      <c r="P20" s="2"/>
      <c r="Q20" s="1"/>
    </row>
    <row r="21" spans="2:17" x14ac:dyDescent="0.25">
      <c r="B21" s="1"/>
      <c r="C21" s="1"/>
      <c r="D21" s="1"/>
      <c r="E21" s="3"/>
      <c r="F21" s="3"/>
      <c r="G21" s="3"/>
      <c r="H21" s="1"/>
      <c r="I21" s="1"/>
      <c r="J21" s="1"/>
      <c r="K21" s="1"/>
      <c r="L21" s="1"/>
      <c r="M21" s="1"/>
      <c r="N21" s="1"/>
      <c r="O21" s="1"/>
      <c r="P21" s="2"/>
    </row>
    <row r="22" spans="2:17" x14ac:dyDescent="0.25">
      <c r="B22" s="1"/>
      <c r="C22" s="1"/>
      <c r="D22" s="1"/>
      <c r="E22" s="3"/>
      <c r="F22" s="3"/>
      <c r="G22" s="3"/>
      <c r="H22" s="1"/>
      <c r="I22" s="1"/>
      <c r="J22" s="1"/>
      <c r="K22" s="1"/>
      <c r="L22" s="1"/>
      <c r="M22" s="1"/>
      <c r="N22" s="1"/>
      <c r="O22" s="1"/>
      <c r="P22" s="2"/>
    </row>
    <row r="23" spans="2:17" x14ac:dyDescent="0.25">
      <c r="B23" s="1"/>
      <c r="C23" s="5" t="s">
        <v>16</v>
      </c>
      <c r="D23" s="8" t="s">
        <v>17</v>
      </c>
      <c r="E23" s="9" t="s">
        <v>18</v>
      </c>
      <c r="F23" s="10" t="s">
        <v>19</v>
      </c>
      <c r="G23" s="9" t="s">
        <v>20</v>
      </c>
      <c r="H23" s="10" t="s">
        <v>21</v>
      </c>
      <c r="I23" s="11" t="s">
        <v>22</v>
      </c>
      <c r="J23" s="1"/>
      <c r="K23" s="1"/>
      <c r="L23" s="1"/>
      <c r="M23" s="1"/>
      <c r="N23" s="1"/>
      <c r="O23" s="1"/>
      <c r="P23" s="2"/>
    </row>
    <row r="24" spans="2:17" x14ac:dyDescent="0.25">
      <c r="B24" s="1"/>
      <c r="C24" s="12"/>
      <c r="D24" s="13">
        <v>5.0000000000000001E-3</v>
      </c>
      <c r="E24" s="14">
        <v>0.01</v>
      </c>
      <c r="F24" s="15">
        <v>0.02</v>
      </c>
      <c r="G24" s="14">
        <v>0.1</v>
      </c>
      <c r="H24" s="15">
        <v>0.3</v>
      </c>
      <c r="I24" s="16">
        <v>0.8</v>
      </c>
      <c r="J24" s="1"/>
      <c r="K24" s="1"/>
      <c r="L24" s="1"/>
      <c r="M24" s="1"/>
      <c r="N24" s="1"/>
      <c r="O24" s="1"/>
      <c r="P24" s="2"/>
    </row>
    <row r="25" spans="2:17" x14ac:dyDescent="0.25">
      <c r="P25" s="2"/>
    </row>
    <row r="26" spans="2:17" x14ac:dyDescent="0.25">
      <c r="P26" s="2"/>
    </row>
    <row r="27" spans="2:17" x14ac:dyDescent="0.25">
      <c r="P27" s="2"/>
    </row>
  </sheetData>
  <sheetProtection algorithmName="SHA-512" hashValue="lvEluQBbFMYxYPpD8Fdxt1/rOpZAk/jCW9Zfu/avmttdjrRjmWxGeC4sKxPV5oPxey7vhBW9VDC66lsPSMvT0g==" saltValue="X6rfvrYnCW0hVsbP2iRMrA==" spinCount="100000" sheet="1" formatColumns="0" formatRows="0" sort="0" autoFilter="0" pivotTables="0"/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5958-E959-4B7B-B366-5F1EA8B1A8FA}">
  <dimension ref="B1:Q115"/>
  <sheetViews>
    <sheetView workbookViewId="0">
      <selection activeCell="A27" sqref="A27"/>
    </sheetView>
  </sheetViews>
  <sheetFormatPr defaultColWidth="11.42578125" defaultRowHeight="12.75" x14ac:dyDescent="0.2"/>
  <cols>
    <col min="1" max="1" width="9.28515625" style="17" customWidth="1"/>
    <col min="2" max="2" width="44.7109375" style="17" customWidth="1"/>
    <col min="3" max="4" width="22.7109375" style="17" customWidth="1"/>
    <col min="5" max="16" width="12.7109375" style="17" customWidth="1"/>
    <col min="17" max="17" width="49" style="17" customWidth="1"/>
    <col min="18" max="258" width="11.42578125" style="17"/>
    <col min="259" max="259" width="31.28515625" style="17" customWidth="1"/>
    <col min="260" max="260" width="22.7109375" style="17" customWidth="1"/>
    <col min="261" max="272" width="12.7109375" style="17" customWidth="1"/>
    <col min="273" max="273" width="41.85546875" style="17" customWidth="1"/>
    <col min="274" max="514" width="11.42578125" style="17"/>
    <col min="515" max="515" width="31.28515625" style="17" customWidth="1"/>
    <col min="516" max="516" width="22.7109375" style="17" customWidth="1"/>
    <col min="517" max="528" width="12.7109375" style="17" customWidth="1"/>
    <col min="529" max="529" width="41.85546875" style="17" customWidth="1"/>
    <col min="530" max="770" width="11.42578125" style="17"/>
    <col min="771" max="771" width="31.28515625" style="17" customWidth="1"/>
    <col min="772" max="772" width="22.7109375" style="17" customWidth="1"/>
    <col min="773" max="784" width="12.7109375" style="17" customWidth="1"/>
    <col min="785" max="785" width="41.85546875" style="17" customWidth="1"/>
    <col min="786" max="1026" width="11.42578125" style="17"/>
    <col min="1027" max="1027" width="31.28515625" style="17" customWidth="1"/>
    <col min="1028" max="1028" width="22.7109375" style="17" customWidth="1"/>
    <col min="1029" max="1040" width="12.7109375" style="17" customWidth="1"/>
    <col min="1041" max="1041" width="41.85546875" style="17" customWidth="1"/>
    <col min="1042" max="1282" width="11.42578125" style="17"/>
    <col min="1283" max="1283" width="31.28515625" style="17" customWidth="1"/>
    <col min="1284" max="1284" width="22.7109375" style="17" customWidth="1"/>
    <col min="1285" max="1296" width="12.7109375" style="17" customWidth="1"/>
    <col min="1297" max="1297" width="41.85546875" style="17" customWidth="1"/>
    <col min="1298" max="1538" width="11.42578125" style="17"/>
    <col min="1539" max="1539" width="31.28515625" style="17" customWidth="1"/>
    <col min="1540" max="1540" width="22.7109375" style="17" customWidth="1"/>
    <col min="1541" max="1552" width="12.7109375" style="17" customWidth="1"/>
    <col min="1553" max="1553" width="41.85546875" style="17" customWidth="1"/>
    <col min="1554" max="1794" width="11.42578125" style="17"/>
    <col min="1795" max="1795" width="31.28515625" style="17" customWidth="1"/>
    <col min="1796" max="1796" width="22.7109375" style="17" customWidth="1"/>
    <col min="1797" max="1808" width="12.7109375" style="17" customWidth="1"/>
    <col min="1809" max="1809" width="41.85546875" style="17" customWidth="1"/>
    <col min="1810" max="2050" width="11.42578125" style="17"/>
    <col min="2051" max="2051" width="31.28515625" style="17" customWidth="1"/>
    <col min="2052" max="2052" width="22.7109375" style="17" customWidth="1"/>
    <col min="2053" max="2064" width="12.7109375" style="17" customWidth="1"/>
    <col min="2065" max="2065" width="41.85546875" style="17" customWidth="1"/>
    <col min="2066" max="2306" width="11.42578125" style="17"/>
    <col min="2307" max="2307" width="31.28515625" style="17" customWidth="1"/>
    <col min="2308" max="2308" width="22.7109375" style="17" customWidth="1"/>
    <col min="2309" max="2320" width="12.7109375" style="17" customWidth="1"/>
    <col min="2321" max="2321" width="41.85546875" style="17" customWidth="1"/>
    <col min="2322" max="2562" width="11.42578125" style="17"/>
    <col min="2563" max="2563" width="31.28515625" style="17" customWidth="1"/>
    <col min="2564" max="2564" width="22.7109375" style="17" customWidth="1"/>
    <col min="2565" max="2576" width="12.7109375" style="17" customWidth="1"/>
    <col min="2577" max="2577" width="41.85546875" style="17" customWidth="1"/>
    <col min="2578" max="2818" width="11.42578125" style="17"/>
    <col min="2819" max="2819" width="31.28515625" style="17" customWidth="1"/>
    <col min="2820" max="2820" width="22.7109375" style="17" customWidth="1"/>
    <col min="2821" max="2832" width="12.7109375" style="17" customWidth="1"/>
    <col min="2833" max="2833" width="41.85546875" style="17" customWidth="1"/>
    <col min="2834" max="3074" width="11.42578125" style="17"/>
    <col min="3075" max="3075" width="31.28515625" style="17" customWidth="1"/>
    <col min="3076" max="3076" width="22.7109375" style="17" customWidth="1"/>
    <col min="3077" max="3088" width="12.7109375" style="17" customWidth="1"/>
    <col min="3089" max="3089" width="41.85546875" style="17" customWidth="1"/>
    <col min="3090" max="3330" width="11.42578125" style="17"/>
    <col min="3331" max="3331" width="31.28515625" style="17" customWidth="1"/>
    <col min="3332" max="3332" width="22.7109375" style="17" customWidth="1"/>
    <col min="3333" max="3344" width="12.7109375" style="17" customWidth="1"/>
    <col min="3345" max="3345" width="41.85546875" style="17" customWidth="1"/>
    <col min="3346" max="3586" width="11.42578125" style="17"/>
    <col min="3587" max="3587" width="31.28515625" style="17" customWidth="1"/>
    <col min="3588" max="3588" width="22.7109375" style="17" customWidth="1"/>
    <col min="3589" max="3600" width="12.7109375" style="17" customWidth="1"/>
    <col min="3601" max="3601" width="41.85546875" style="17" customWidth="1"/>
    <col min="3602" max="3842" width="11.42578125" style="17"/>
    <col min="3843" max="3843" width="31.28515625" style="17" customWidth="1"/>
    <col min="3844" max="3844" width="22.7109375" style="17" customWidth="1"/>
    <col min="3845" max="3856" width="12.7109375" style="17" customWidth="1"/>
    <col min="3857" max="3857" width="41.85546875" style="17" customWidth="1"/>
    <col min="3858" max="4098" width="11.42578125" style="17"/>
    <col min="4099" max="4099" width="31.28515625" style="17" customWidth="1"/>
    <col min="4100" max="4100" width="22.7109375" style="17" customWidth="1"/>
    <col min="4101" max="4112" width="12.7109375" style="17" customWidth="1"/>
    <col min="4113" max="4113" width="41.85546875" style="17" customWidth="1"/>
    <col min="4114" max="4354" width="11.42578125" style="17"/>
    <col min="4355" max="4355" width="31.28515625" style="17" customWidth="1"/>
    <col min="4356" max="4356" width="22.7109375" style="17" customWidth="1"/>
    <col min="4357" max="4368" width="12.7109375" style="17" customWidth="1"/>
    <col min="4369" max="4369" width="41.85546875" style="17" customWidth="1"/>
    <col min="4370" max="4610" width="11.42578125" style="17"/>
    <col min="4611" max="4611" width="31.28515625" style="17" customWidth="1"/>
    <col min="4612" max="4612" width="22.7109375" style="17" customWidth="1"/>
    <col min="4613" max="4624" width="12.7109375" style="17" customWidth="1"/>
    <col min="4625" max="4625" width="41.85546875" style="17" customWidth="1"/>
    <col min="4626" max="4866" width="11.42578125" style="17"/>
    <col min="4867" max="4867" width="31.28515625" style="17" customWidth="1"/>
    <col min="4868" max="4868" width="22.7109375" style="17" customWidth="1"/>
    <col min="4869" max="4880" width="12.7109375" style="17" customWidth="1"/>
    <col min="4881" max="4881" width="41.85546875" style="17" customWidth="1"/>
    <col min="4882" max="5122" width="11.42578125" style="17"/>
    <col min="5123" max="5123" width="31.28515625" style="17" customWidth="1"/>
    <col min="5124" max="5124" width="22.7109375" style="17" customWidth="1"/>
    <col min="5125" max="5136" width="12.7109375" style="17" customWidth="1"/>
    <col min="5137" max="5137" width="41.85546875" style="17" customWidth="1"/>
    <col min="5138" max="5378" width="11.42578125" style="17"/>
    <col min="5379" max="5379" width="31.28515625" style="17" customWidth="1"/>
    <col min="5380" max="5380" width="22.7109375" style="17" customWidth="1"/>
    <col min="5381" max="5392" width="12.7109375" style="17" customWidth="1"/>
    <col min="5393" max="5393" width="41.85546875" style="17" customWidth="1"/>
    <col min="5394" max="5634" width="11.42578125" style="17"/>
    <col min="5635" max="5635" width="31.28515625" style="17" customWidth="1"/>
    <col min="5636" max="5636" width="22.7109375" style="17" customWidth="1"/>
    <col min="5637" max="5648" width="12.7109375" style="17" customWidth="1"/>
    <col min="5649" max="5649" width="41.85546875" style="17" customWidth="1"/>
    <col min="5650" max="5890" width="11.42578125" style="17"/>
    <col min="5891" max="5891" width="31.28515625" style="17" customWidth="1"/>
    <col min="5892" max="5892" width="22.7109375" style="17" customWidth="1"/>
    <col min="5893" max="5904" width="12.7109375" style="17" customWidth="1"/>
    <col min="5905" max="5905" width="41.85546875" style="17" customWidth="1"/>
    <col min="5906" max="6146" width="11.42578125" style="17"/>
    <col min="6147" max="6147" width="31.28515625" style="17" customWidth="1"/>
    <col min="6148" max="6148" width="22.7109375" style="17" customWidth="1"/>
    <col min="6149" max="6160" width="12.7109375" style="17" customWidth="1"/>
    <col min="6161" max="6161" width="41.85546875" style="17" customWidth="1"/>
    <col min="6162" max="6402" width="11.42578125" style="17"/>
    <col min="6403" max="6403" width="31.28515625" style="17" customWidth="1"/>
    <col min="6404" max="6404" width="22.7109375" style="17" customWidth="1"/>
    <col min="6405" max="6416" width="12.7109375" style="17" customWidth="1"/>
    <col min="6417" max="6417" width="41.85546875" style="17" customWidth="1"/>
    <col min="6418" max="6658" width="11.42578125" style="17"/>
    <col min="6659" max="6659" width="31.28515625" style="17" customWidth="1"/>
    <col min="6660" max="6660" width="22.7109375" style="17" customWidth="1"/>
    <col min="6661" max="6672" width="12.7109375" style="17" customWidth="1"/>
    <col min="6673" max="6673" width="41.85546875" style="17" customWidth="1"/>
    <col min="6674" max="6914" width="11.42578125" style="17"/>
    <col min="6915" max="6915" width="31.28515625" style="17" customWidth="1"/>
    <col min="6916" max="6916" width="22.7109375" style="17" customWidth="1"/>
    <col min="6917" max="6928" width="12.7109375" style="17" customWidth="1"/>
    <col min="6929" max="6929" width="41.85546875" style="17" customWidth="1"/>
    <col min="6930" max="7170" width="11.42578125" style="17"/>
    <col min="7171" max="7171" width="31.28515625" style="17" customWidth="1"/>
    <col min="7172" max="7172" width="22.7109375" style="17" customWidth="1"/>
    <col min="7173" max="7184" width="12.7109375" style="17" customWidth="1"/>
    <col min="7185" max="7185" width="41.85546875" style="17" customWidth="1"/>
    <col min="7186" max="7426" width="11.42578125" style="17"/>
    <col min="7427" max="7427" width="31.28515625" style="17" customWidth="1"/>
    <col min="7428" max="7428" width="22.7109375" style="17" customWidth="1"/>
    <col min="7429" max="7440" width="12.7109375" style="17" customWidth="1"/>
    <col min="7441" max="7441" width="41.85546875" style="17" customWidth="1"/>
    <col min="7442" max="7682" width="11.42578125" style="17"/>
    <col min="7683" max="7683" width="31.28515625" style="17" customWidth="1"/>
    <col min="7684" max="7684" width="22.7109375" style="17" customWidth="1"/>
    <col min="7685" max="7696" width="12.7109375" style="17" customWidth="1"/>
    <col min="7697" max="7697" width="41.85546875" style="17" customWidth="1"/>
    <col min="7698" max="7938" width="11.42578125" style="17"/>
    <col min="7939" max="7939" width="31.28515625" style="17" customWidth="1"/>
    <col min="7940" max="7940" width="22.7109375" style="17" customWidth="1"/>
    <col min="7941" max="7952" width="12.7109375" style="17" customWidth="1"/>
    <col min="7953" max="7953" width="41.85546875" style="17" customWidth="1"/>
    <col min="7954" max="8194" width="11.42578125" style="17"/>
    <col min="8195" max="8195" width="31.28515625" style="17" customWidth="1"/>
    <col min="8196" max="8196" width="22.7109375" style="17" customWidth="1"/>
    <col min="8197" max="8208" width="12.7109375" style="17" customWidth="1"/>
    <col min="8209" max="8209" width="41.85546875" style="17" customWidth="1"/>
    <col min="8210" max="8450" width="11.42578125" style="17"/>
    <col min="8451" max="8451" width="31.28515625" style="17" customWidth="1"/>
    <col min="8452" max="8452" width="22.7109375" style="17" customWidth="1"/>
    <col min="8453" max="8464" width="12.7109375" style="17" customWidth="1"/>
    <col min="8465" max="8465" width="41.85546875" style="17" customWidth="1"/>
    <col min="8466" max="8706" width="11.42578125" style="17"/>
    <col min="8707" max="8707" width="31.28515625" style="17" customWidth="1"/>
    <col min="8708" max="8708" width="22.7109375" style="17" customWidth="1"/>
    <col min="8709" max="8720" width="12.7109375" style="17" customWidth="1"/>
    <col min="8721" max="8721" width="41.85546875" style="17" customWidth="1"/>
    <col min="8722" max="8962" width="11.42578125" style="17"/>
    <col min="8963" max="8963" width="31.28515625" style="17" customWidth="1"/>
    <col min="8964" max="8964" width="22.7109375" style="17" customWidth="1"/>
    <col min="8965" max="8976" width="12.7109375" style="17" customWidth="1"/>
    <col min="8977" max="8977" width="41.85546875" style="17" customWidth="1"/>
    <col min="8978" max="9218" width="11.42578125" style="17"/>
    <col min="9219" max="9219" width="31.28515625" style="17" customWidth="1"/>
    <col min="9220" max="9220" width="22.7109375" style="17" customWidth="1"/>
    <col min="9221" max="9232" width="12.7109375" style="17" customWidth="1"/>
    <col min="9233" max="9233" width="41.85546875" style="17" customWidth="1"/>
    <col min="9234" max="9474" width="11.42578125" style="17"/>
    <col min="9475" max="9475" width="31.28515625" style="17" customWidth="1"/>
    <col min="9476" max="9476" width="22.7109375" style="17" customWidth="1"/>
    <col min="9477" max="9488" width="12.7109375" style="17" customWidth="1"/>
    <col min="9489" max="9489" width="41.85546875" style="17" customWidth="1"/>
    <col min="9490" max="9730" width="11.42578125" style="17"/>
    <col min="9731" max="9731" width="31.28515625" style="17" customWidth="1"/>
    <col min="9732" max="9732" width="22.7109375" style="17" customWidth="1"/>
    <col min="9733" max="9744" width="12.7109375" style="17" customWidth="1"/>
    <col min="9745" max="9745" width="41.85546875" style="17" customWidth="1"/>
    <col min="9746" max="9986" width="11.42578125" style="17"/>
    <col min="9987" max="9987" width="31.28515625" style="17" customWidth="1"/>
    <col min="9988" max="9988" width="22.7109375" style="17" customWidth="1"/>
    <col min="9989" max="10000" width="12.7109375" style="17" customWidth="1"/>
    <col min="10001" max="10001" width="41.85546875" style="17" customWidth="1"/>
    <col min="10002" max="10242" width="11.42578125" style="17"/>
    <col min="10243" max="10243" width="31.28515625" style="17" customWidth="1"/>
    <col min="10244" max="10244" width="22.7109375" style="17" customWidth="1"/>
    <col min="10245" max="10256" width="12.7109375" style="17" customWidth="1"/>
    <col min="10257" max="10257" width="41.85546875" style="17" customWidth="1"/>
    <col min="10258" max="10498" width="11.42578125" style="17"/>
    <col min="10499" max="10499" width="31.28515625" style="17" customWidth="1"/>
    <col min="10500" max="10500" width="22.7109375" style="17" customWidth="1"/>
    <col min="10501" max="10512" width="12.7109375" style="17" customWidth="1"/>
    <col min="10513" max="10513" width="41.85546875" style="17" customWidth="1"/>
    <col min="10514" max="10754" width="11.42578125" style="17"/>
    <col min="10755" max="10755" width="31.28515625" style="17" customWidth="1"/>
    <col min="10756" max="10756" width="22.7109375" style="17" customWidth="1"/>
    <col min="10757" max="10768" width="12.7109375" style="17" customWidth="1"/>
    <col min="10769" max="10769" width="41.85546875" style="17" customWidth="1"/>
    <col min="10770" max="11010" width="11.42578125" style="17"/>
    <col min="11011" max="11011" width="31.28515625" style="17" customWidth="1"/>
    <col min="11012" max="11012" width="22.7109375" style="17" customWidth="1"/>
    <col min="11013" max="11024" width="12.7109375" style="17" customWidth="1"/>
    <col min="11025" max="11025" width="41.85546875" style="17" customWidth="1"/>
    <col min="11026" max="11266" width="11.42578125" style="17"/>
    <col min="11267" max="11267" width="31.28515625" style="17" customWidth="1"/>
    <col min="11268" max="11268" width="22.7109375" style="17" customWidth="1"/>
    <col min="11269" max="11280" width="12.7109375" style="17" customWidth="1"/>
    <col min="11281" max="11281" width="41.85546875" style="17" customWidth="1"/>
    <col min="11282" max="11522" width="11.42578125" style="17"/>
    <col min="11523" max="11523" width="31.28515625" style="17" customWidth="1"/>
    <col min="11524" max="11524" width="22.7109375" style="17" customWidth="1"/>
    <col min="11525" max="11536" width="12.7109375" style="17" customWidth="1"/>
    <col min="11537" max="11537" width="41.85546875" style="17" customWidth="1"/>
    <col min="11538" max="11778" width="11.42578125" style="17"/>
    <col min="11779" max="11779" width="31.28515625" style="17" customWidth="1"/>
    <col min="11780" max="11780" width="22.7109375" style="17" customWidth="1"/>
    <col min="11781" max="11792" width="12.7109375" style="17" customWidth="1"/>
    <col min="11793" max="11793" width="41.85546875" style="17" customWidth="1"/>
    <col min="11794" max="12034" width="11.42578125" style="17"/>
    <col min="12035" max="12035" width="31.28515625" style="17" customWidth="1"/>
    <col min="12036" max="12036" width="22.7109375" style="17" customWidth="1"/>
    <col min="12037" max="12048" width="12.7109375" style="17" customWidth="1"/>
    <col min="12049" max="12049" width="41.85546875" style="17" customWidth="1"/>
    <col min="12050" max="12290" width="11.42578125" style="17"/>
    <col min="12291" max="12291" width="31.28515625" style="17" customWidth="1"/>
    <col min="12292" max="12292" width="22.7109375" style="17" customWidth="1"/>
    <col min="12293" max="12304" width="12.7109375" style="17" customWidth="1"/>
    <col min="12305" max="12305" width="41.85546875" style="17" customWidth="1"/>
    <col min="12306" max="12546" width="11.42578125" style="17"/>
    <col min="12547" max="12547" width="31.28515625" style="17" customWidth="1"/>
    <col min="12548" max="12548" width="22.7109375" style="17" customWidth="1"/>
    <col min="12549" max="12560" width="12.7109375" style="17" customWidth="1"/>
    <col min="12561" max="12561" width="41.85546875" style="17" customWidth="1"/>
    <col min="12562" max="12802" width="11.42578125" style="17"/>
    <col min="12803" max="12803" width="31.28515625" style="17" customWidth="1"/>
    <col min="12804" max="12804" width="22.7109375" style="17" customWidth="1"/>
    <col min="12805" max="12816" width="12.7109375" style="17" customWidth="1"/>
    <col min="12817" max="12817" width="41.85546875" style="17" customWidth="1"/>
    <col min="12818" max="13058" width="11.42578125" style="17"/>
    <col min="13059" max="13059" width="31.28515625" style="17" customWidth="1"/>
    <col min="13060" max="13060" width="22.7109375" style="17" customWidth="1"/>
    <col min="13061" max="13072" width="12.7109375" style="17" customWidth="1"/>
    <col min="13073" max="13073" width="41.85546875" style="17" customWidth="1"/>
    <col min="13074" max="13314" width="11.42578125" style="17"/>
    <col min="13315" max="13315" width="31.28515625" style="17" customWidth="1"/>
    <col min="13316" max="13316" width="22.7109375" style="17" customWidth="1"/>
    <col min="13317" max="13328" width="12.7109375" style="17" customWidth="1"/>
    <col min="13329" max="13329" width="41.85546875" style="17" customWidth="1"/>
    <col min="13330" max="13570" width="11.42578125" style="17"/>
    <col min="13571" max="13571" width="31.28515625" style="17" customWidth="1"/>
    <col min="13572" max="13572" width="22.7109375" style="17" customWidth="1"/>
    <col min="13573" max="13584" width="12.7109375" style="17" customWidth="1"/>
    <col min="13585" max="13585" width="41.85546875" style="17" customWidth="1"/>
    <col min="13586" max="13826" width="11.42578125" style="17"/>
    <col min="13827" max="13827" width="31.28515625" style="17" customWidth="1"/>
    <col min="13828" max="13828" width="22.7109375" style="17" customWidth="1"/>
    <col min="13829" max="13840" width="12.7109375" style="17" customWidth="1"/>
    <col min="13841" max="13841" width="41.85546875" style="17" customWidth="1"/>
    <col min="13842" max="14082" width="11.42578125" style="17"/>
    <col min="14083" max="14083" width="31.28515625" style="17" customWidth="1"/>
    <col min="14084" max="14084" width="22.7109375" style="17" customWidth="1"/>
    <col min="14085" max="14096" width="12.7109375" style="17" customWidth="1"/>
    <col min="14097" max="14097" width="41.85546875" style="17" customWidth="1"/>
    <col min="14098" max="14338" width="11.42578125" style="17"/>
    <col min="14339" max="14339" width="31.28515625" style="17" customWidth="1"/>
    <col min="14340" max="14340" width="22.7109375" style="17" customWidth="1"/>
    <col min="14341" max="14352" width="12.7109375" style="17" customWidth="1"/>
    <col min="14353" max="14353" width="41.85546875" style="17" customWidth="1"/>
    <col min="14354" max="14594" width="11.42578125" style="17"/>
    <col min="14595" max="14595" width="31.28515625" style="17" customWidth="1"/>
    <col min="14596" max="14596" width="22.7109375" style="17" customWidth="1"/>
    <col min="14597" max="14608" width="12.7109375" style="17" customWidth="1"/>
    <col min="14609" max="14609" width="41.85546875" style="17" customWidth="1"/>
    <col min="14610" max="14850" width="11.42578125" style="17"/>
    <col min="14851" max="14851" width="31.28515625" style="17" customWidth="1"/>
    <col min="14852" max="14852" width="22.7109375" style="17" customWidth="1"/>
    <col min="14853" max="14864" width="12.7109375" style="17" customWidth="1"/>
    <col min="14865" max="14865" width="41.85546875" style="17" customWidth="1"/>
    <col min="14866" max="15106" width="11.42578125" style="17"/>
    <col min="15107" max="15107" width="31.28515625" style="17" customWidth="1"/>
    <col min="15108" max="15108" width="22.7109375" style="17" customWidth="1"/>
    <col min="15109" max="15120" width="12.7109375" style="17" customWidth="1"/>
    <col min="15121" max="15121" width="41.85546875" style="17" customWidth="1"/>
    <col min="15122" max="15362" width="11.42578125" style="17"/>
    <col min="15363" max="15363" width="31.28515625" style="17" customWidth="1"/>
    <col min="15364" max="15364" width="22.7109375" style="17" customWidth="1"/>
    <col min="15365" max="15376" width="12.7109375" style="17" customWidth="1"/>
    <col min="15377" max="15377" width="41.85546875" style="17" customWidth="1"/>
    <col min="15378" max="15618" width="11.42578125" style="17"/>
    <col min="15619" max="15619" width="31.28515625" style="17" customWidth="1"/>
    <col min="15620" max="15620" width="22.7109375" style="17" customWidth="1"/>
    <col min="15621" max="15632" width="12.7109375" style="17" customWidth="1"/>
    <col min="15633" max="15633" width="41.85546875" style="17" customWidth="1"/>
    <col min="15634" max="15874" width="11.42578125" style="17"/>
    <col min="15875" max="15875" width="31.28515625" style="17" customWidth="1"/>
    <col min="15876" max="15876" width="22.7109375" style="17" customWidth="1"/>
    <col min="15877" max="15888" width="12.7109375" style="17" customWidth="1"/>
    <col min="15889" max="15889" width="41.85546875" style="17" customWidth="1"/>
    <col min="15890" max="16130" width="11.42578125" style="17"/>
    <col min="16131" max="16131" width="31.28515625" style="17" customWidth="1"/>
    <col min="16132" max="16132" width="22.7109375" style="17" customWidth="1"/>
    <col min="16133" max="16144" width="12.7109375" style="17" customWidth="1"/>
    <col min="16145" max="16145" width="41.85546875" style="17" customWidth="1"/>
    <col min="16146" max="16384" width="11.42578125" style="17"/>
  </cols>
  <sheetData>
    <row r="1" spans="2:17" ht="18.75" x14ac:dyDescent="0.3">
      <c r="B1" s="54" t="s">
        <v>37</v>
      </c>
    </row>
    <row r="2" spans="2:17" ht="18.75" x14ac:dyDescent="0.3">
      <c r="B2" s="53" t="s">
        <v>47</v>
      </c>
    </row>
    <row r="3" spans="2:17" ht="18.75" x14ac:dyDescent="0.3">
      <c r="B3" s="54" t="s">
        <v>38</v>
      </c>
    </row>
    <row r="4" spans="2:17" ht="15" x14ac:dyDescent="0.25">
      <c r="B4" s="55" t="s">
        <v>4</v>
      </c>
      <c r="C4" s="24" t="s">
        <v>8</v>
      </c>
      <c r="D4" s="97" t="s">
        <v>47</v>
      </c>
      <c r="E4" s="55" t="s">
        <v>6</v>
      </c>
      <c r="F4" s="25" t="s">
        <v>7</v>
      </c>
      <c r="G4" s="55" t="s">
        <v>17</v>
      </c>
      <c r="H4" s="98" t="s">
        <v>25</v>
      </c>
      <c r="I4" s="98"/>
      <c r="J4" s="98"/>
      <c r="K4" s="98"/>
      <c r="L4" s="98"/>
      <c r="M4" s="98"/>
      <c r="N4" s="24" t="s">
        <v>40</v>
      </c>
      <c r="O4" s="55" t="s">
        <v>42</v>
      </c>
      <c r="P4" s="24" t="s">
        <v>46</v>
      </c>
      <c r="Q4" s="24" t="s">
        <v>44</v>
      </c>
    </row>
    <row r="5" spans="2:17" ht="15" x14ac:dyDescent="0.25">
      <c r="B5" s="26"/>
      <c r="C5" s="26" t="s">
        <v>39</v>
      </c>
      <c r="D5" s="26" t="s">
        <v>9</v>
      </c>
      <c r="E5" s="26"/>
      <c r="F5" s="27"/>
      <c r="G5" s="26"/>
      <c r="H5" s="28" t="s">
        <v>26</v>
      </c>
      <c r="I5" s="28" t="s">
        <v>19</v>
      </c>
      <c r="J5" s="28" t="s">
        <v>20</v>
      </c>
      <c r="K5" s="28" t="s">
        <v>21</v>
      </c>
      <c r="L5" s="28" t="s">
        <v>22</v>
      </c>
      <c r="M5" s="28" t="s">
        <v>15</v>
      </c>
      <c r="N5" s="26" t="s">
        <v>41</v>
      </c>
      <c r="O5" s="26" t="s">
        <v>43</v>
      </c>
      <c r="P5" s="26"/>
      <c r="Q5" s="29" t="s">
        <v>45</v>
      </c>
    </row>
    <row r="6" spans="2:17" ht="15" x14ac:dyDescent="0.25">
      <c r="B6" s="80" t="s">
        <v>27</v>
      </c>
      <c r="C6" s="81">
        <f>'Table 1 '!I5</f>
        <v>69.599999999999994</v>
      </c>
      <c r="D6" s="82">
        <f>'Table 1 '!J5</f>
        <v>69.599999999999994</v>
      </c>
      <c r="E6" s="83">
        <f>'Table 1 '!E5</f>
        <v>44048</v>
      </c>
      <c r="F6" s="84">
        <f>'Table 1 '!F5</f>
        <v>44138</v>
      </c>
      <c r="G6" s="85">
        <v>69.599999999999994</v>
      </c>
      <c r="H6" s="86"/>
      <c r="I6" s="85"/>
      <c r="J6" s="87"/>
      <c r="K6" s="88"/>
      <c r="L6" s="89"/>
      <c r="M6" s="30">
        <f>SUM(H6:L6)</f>
        <v>0</v>
      </c>
      <c r="N6" s="92"/>
      <c r="O6" s="92"/>
      <c r="P6" s="92"/>
      <c r="Q6" s="93"/>
    </row>
    <row r="7" spans="2:17" ht="15" x14ac:dyDescent="0.25">
      <c r="B7" s="80" t="s">
        <v>27</v>
      </c>
      <c r="C7" s="81">
        <f>'Table 1 '!I6</f>
        <v>377.91</v>
      </c>
      <c r="D7" s="82">
        <f>'Table 1 '!J6</f>
        <v>377.91</v>
      </c>
      <c r="E7" s="83">
        <f>'Table 1 '!E6</f>
        <v>43976</v>
      </c>
      <c r="F7" s="84">
        <f>'Table 1 '!F6</f>
        <v>44066</v>
      </c>
      <c r="G7" s="90"/>
      <c r="H7" s="86"/>
      <c r="I7" s="90">
        <v>377.91</v>
      </c>
      <c r="J7" s="87"/>
      <c r="K7" s="91"/>
      <c r="L7" s="81"/>
      <c r="M7" s="30">
        <f t="shared" ref="M7:M20" si="0">SUM(H7:L7)</f>
        <v>377.91</v>
      </c>
      <c r="N7" s="92"/>
      <c r="O7" s="92"/>
      <c r="P7" s="92"/>
      <c r="Q7" s="93"/>
    </row>
    <row r="8" spans="2:17" ht="15" x14ac:dyDescent="0.25">
      <c r="B8" s="80" t="s">
        <v>28</v>
      </c>
      <c r="C8" s="81">
        <f>'Table 1 '!I7</f>
        <v>2222.41</v>
      </c>
      <c r="D8" s="82">
        <f>'Table 1 '!J7</f>
        <v>1022.4099999999999</v>
      </c>
      <c r="E8" s="83">
        <f>'Table 1 '!E7</f>
        <v>43850</v>
      </c>
      <c r="F8" s="84">
        <f>'Table 1 '!F7</f>
        <v>43940</v>
      </c>
      <c r="G8" s="90"/>
      <c r="H8" s="86"/>
      <c r="I8" s="90"/>
      <c r="J8" s="87"/>
      <c r="K8" s="91"/>
      <c r="L8" s="81">
        <v>1022.41</v>
      </c>
      <c r="M8" s="30">
        <f t="shared" si="0"/>
        <v>1022.41</v>
      </c>
      <c r="N8" s="92"/>
      <c r="O8" s="92"/>
      <c r="P8" s="92"/>
      <c r="Q8" s="93"/>
    </row>
    <row r="9" spans="2:17" ht="15" x14ac:dyDescent="0.25">
      <c r="B9" s="80" t="s">
        <v>35</v>
      </c>
      <c r="C9" s="81">
        <f>'Table 1 '!I8</f>
        <v>2175.4899999999998</v>
      </c>
      <c r="D9" s="82">
        <f>'Table 1 '!J8</f>
        <v>1475.4899999999998</v>
      </c>
      <c r="E9" s="83">
        <f>'Table 1 '!E8</f>
        <v>43936</v>
      </c>
      <c r="F9" s="84">
        <f>'Table 1 '!F8</f>
        <v>44026</v>
      </c>
      <c r="G9" s="90"/>
      <c r="H9" s="86"/>
      <c r="I9" s="90"/>
      <c r="J9" s="87"/>
      <c r="K9" s="91">
        <v>1475.49</v>
      </c>
      <c r="L9" s="81"/>
      <c r="M9" s="30">
        <f t="shared" si="0"/>
        <v>1475.49</v>
      </c>
      <c r="N9" s="92"/>
      <c r="O9" s="92"/>
      <c r="P9" s="92"/>
      <c r="Q9" s="93"/>
    </row>
    <row r="10" spans="2:17" ht="15" x14ac:dyDescent="0.25">
      <c r="B10" s="80" t="s">
        <v>35</v>
      </c>
      <c r="C10" s="81">
        <f>'Table 1 '!I9</f>
        <v>1998.76</v>
      </c>
      <c r="D10" s="82">
        <f>'Table 1 '!J9</f>
        <v>898.76</v>
      </c>
      <c r="E10" s="83">
        <f>'Table 1 '!E9</f>
        <v>43964</v>
      </c>
      <c r="F10" s="84">
        <f>'Table 1 '!F9</f>
        <v>44054</v>
      </c>
      <c r="G10" s="90"/>
      <c r="H10" s="86"/>
      <c r="I10" s="90"/>
      <c r="J10" s="87">
        <v>898.76</v>
      </c>
      <c r="K10" s="91"/>
      <c r="L10" s="81"/>
      <c r="M10" s="30">
        <f t="shared" si="0"/>
        <v>898.76</v>
      </c>
      <c r="N10" s="92"/>
      <c r="O10" s="92"/>
      <c r="P10" s="92"/>
      <c r="Q10" s="93"/>
    </row>
    <row r="11" spans="2:17" ht="15" x14ac:dyDescent="0.25">
      <c r="B11" s="80" t="s">
        <v>35</v>
      </c>
      <c r="C11" s="81">
        <f>'Table 1 '!I10</f>
        <v>2014.63</v>
      </c>
      <c r="D11" s="82">
        <f>'Table 1 '!J10</f>
        <v>2014.63</v>
      </c>
      <c r="E11" s="83">
        <f>'Table 1 '!E10</f>
        <v>44055</v>
      </c>
      <c r="F11" s="84">
        <f>'Table 1 '!F10</f>
        <v>44145</v>
      </c>
      <c r="G11" s="90">
        <v>2014.63</v>
      </c>
      <c r="H11" s="86"/>
      <c r="I11" s="90"/>
      <c r="J11" s="87"/>
      <c r="K11" s="91"/>
      <c r="L11" s="81"/>
      <c r="M11" s="30">
        <f t="shared" si="0"/>
        <v>0</v>
      </c>
      <c r="N11" s="92"/>
      <c r="O11" s="92"/>
      <c r="P11" s="92"/>
      <c r="Q11" s="93"/>
    </row>
    <row r="12" spans="2:17" ht="15" x14ac:dyDescent="0.25">
      <c r="B12" s="80" t="s">
        <v>36</v>
      </c>
      <c r="C12" s="81">
        <f>'Table 1 '!I11</f>
        <v>202.8</v>
      </c>
      <c r="D12" s="82">
        <f>'Table 1 '!J11</f>
        <v>202.8</v>
      </c>
      <c r="E12" s="83">
        <f>'Table 1 '!E11</f>
        <v>44005</v>
      </c>
      <c r="F12" s="84">
        <f>'Table 1 '!F11</f>
        <v>44095</v>
      </c>
      <c r="G12" s="90"/>
      <c r="H12" s="86">
        <v>202.8</v>
      </c>
      <c r="I12" s="90"/>
      <c r="J12" s="87"/>
      <c r="K12" s="91"/>
      <c r="L12" s="81"/>
      <c r="M12" s="30">
        <f t="shared" si="0"/>
        <v>202.8</v>
      </c>
      <c r="N12" s="94"/>
      <c r="O12" s="92"/>
      <c r="P12" s="92"/>
      <c r="Q12" s="93"/>
    </row>
    <row r="13" spans="2:17" ht="15" x14ac:dyDescent="0.25">
      <c r="B13" s="80" t="s">
        <v>29</v>
      </c>
      <c r="C13" s="81">
        <f>'Table 1 '!I12</f>
        <v>1768.86</v>
      </c>
      <c r="D13" s="82">
        <f>'Table 1 '!J12</f>
        <v>1768.86</v>
      </c>
      <c r="E13" s="83">
        <f>'Table 1 '!E12</f>
        <v>44013</v>
      </c>
      <c r="F13" s="84">
        <f>'Table 1 '!F12</f>
        <v>44103</v>
      </c>
      <c r="G13" s="90">
        <v>1768.86</v>
      </c>
      <c r="H13" s="86"/>
      <c r="I13" s="90"/>
      <c r="J13" s="87"/>
      <c r="K13" s="91"/>
      <c r="L13" s="81"/>
      <c r="M13" s="30">
        <f t="shared" si="0"/>
        <v>0</v>
      </c>
      <c r="N13" s="92"/>
      <c r="O13" s="92"/>
      <c r="P13" s="92"/>
      <c r="Q13" s="93"/>
    </row>
    <row r="14" spans="2:17" ht="15" x14ac:dyDescent="0.25">
      <c r="B14" s="80" t="s">
        <v>30</v>
      </c>
      <c r="C14" s="81">
        <f>'Table 1 '!I13</f>
        <v>2110.36</v>
      </c>
      <c r="D14" s="82">
        <f>'Table 1 '!J13</f>
        <v>2110.36</v>
      </c>
      <c r="E14" s="83">
        <f>'Table 1 '!E13</f>
        <v>44029</v>
      </c>
      <c r="F14" s="84">
        <f>'Table 1 '!F13</f>
        <v>44119</v>
      </c>
      <c r="G14" s="90">
        <v>2110.36</v>
      </c>
      <c r="H14" s="86"/>
      <c r="I14" s="90"/>
      <c r="J14" s="87"/>
      <c r="K14" s="91"/>
      <c r="L14" s="81"/>
      <c r="M14" s="30">
        <f t="shared" si="0"/>
        <v>0</v>
      </c>
      <c r="N14" s="94"/>
      <c r="O14" s="92"/>
      <c r="P14" s="92"/>
      <c r="Q14" s="93"/>
    </row>
    <row r="15" spans="2:17" ht="15" x14ac:dyDescent="0.25">
      <c r="B15" s="80" t="s">
        <v>30</v>
      </c>
      <c r="C15" s="81">
        <f>'Table 1 '!I14</f>
        <v>2818.59</v>
      </c>
      <c r="D15" s="82">
        <f>'Table 1 '!J14</f>
        <v>2818.59</v>
      </c>
      <c r="E15" s="83">
        <f>'Table 1 '!E14</f>
        <v>44043</v>
      </c>
      <c r="F15" s="84">
        <f>'Table 1 '!F14</f>
        <v>44133</v>
      </c>
      <c r="G15" s="90">
        <v>2818.59</v>
      </c>
      <c r="H15" s="86"/>
      <c r="I15" s="90"/>
      <c r="J15" s="87"/>
      <c r="K15" s="91"/>
      <c r="L15" s="81"/>
      <c r="M15" s="30">
        <f t="shared" si="0"/>
        <v>0</v>
      </c>
      <c r="N15" s="92"/>
      <c r="O15" s="92"/>
      <c r="P15" s="92"/>
      <c r="Q15" s="93"/>
    </row>
    <row r="16" spans="2:17" ht="15" x14ac:dyDescent="0.25">
      <c r="B16" s="80" t="s">
        <v>31</v>
      </c>
      <c r="C16" s="81">
        <f>'Table 1 '!I15</f>
        <v>1996.52</v>
      </c>
      <c r="D16" s="82">
        <f>'Table 1 '!J15</f>
        <v>1996.52</v>
      </c>
      <c r="E16" s="83">
        <f>'Table 1 '!E15</f>
        <v>44053</v>
      </c>
      <c r="F16" s="84">
        <f>'Table 1 '!F15</f>
        <v>44143</v>
      </c>
      <c r="G16" s="90">
        <v>1996.52</v>
      </c>
      <c r="H16" s="86"/>
      <c r="I16" s="90"/>
      <c r="J16" s="87"/>
      <c r="K16" s="91"/>
      <c r="L16" s="81"/>
      <c r="M16" s="30">
        <f t="shared" si="0"/>
        <v>0</v>
      </c>
      <c r="N16" s="94"/>
      <c r="O16" s="92"/>
      <c r="P16" s="92"/>
      <c r="Q16" s="93"/>
    </row>
    <row r="17" spans="2:17" ht="15" x14ac:dyDescent="0.25">
      <c r="B17" s="80" t="s">
        <v>32</v>
      </c>
      <c r="C17" s="81">
        <f>'Table 1 '!I16</f>
        <v>2383.11</v>
      </c>
      <c r="D17" s="82">
        <f>'Table 1 '!J16</f>
        <v>2383.11</v>
      </c>
      <c r="E17" s="83">
        <f>'Table 1 '!E16</f>
        <v>44061</v>
      </c>
      <c r="F17" s="84">
        <f>'Table 1 '!F16</f>
        <v>44151</v>
      </c>
      <c r="G17" s="90">
        <v>2383.11</v>
      </c>
      <c r="H17" s="86"/>
      <c r="I17" s="90"/>
      <c r="J17" s="87"/>
      <c r="K17" s="91"/>
      <c r="L17" s="81"/>
      <c r="M17" s="30">
        <f t="shared" si="0"/>
        <v>0</v>
      </c>
      <c r="N17" s="92"/>
      <c r="O17" s="92"/>
      <c r="P17" s="92"/>
      <c r="Q17" s="93"/>
    </row>
    <row r="18" spans="2:17" ht="15" x14ac:dyDescent="0.25">
      <c r="B18" s="80" t="s">
        <v>32</v>
      </c>
      <c r="C18" s="81">
        <f>'Table 1 '!I17</f>
        <v>1763.72</v>
      </c>
      <c r="D18" s="82">
        <f>'Table 1 '!J17</f>
        <v>1763.72</v>
      </c>
      <c r="E18" s="83">
        <f>'Table 1 '!E17</f>
        <v>44082</v>
      </c>
      <c r="F18" s="84">
        <f>'Table 1 '!F17</f>
        <v>44172</v>
      </c>
      <c r="G18" s="90">
        <v>1763.72</v>
      </c>
      <c r="H18" s="86"/>
      <c r="I18" s="90"/>
      <c r="J18" s="87"/>
      <c r="K18" s="91"/>
      <c r="L18" s="81"/>
      <c r="M18" s="30">
        <f t="shared" si="0"/>
        <v>0</v>
      </c>
      <c r="N18" s="92"/>
      <c r="O18" s="92"/>
      <c r="P18" s="92"/>
      <c r="Q18" s="93"/>
    </row>
    <row r="19" spans="2:17" ht="15" x14ac:dyDescent="0.25">
      <c r="B19" s="80" t="s">
        <v>33</v>
      </c>
      <c r="C19" s="81">
        <f>'Table 1 '!I18</f>
        <v>2324.63</v>
      </c>
      <c r="D19" s="82">
        <f>'Table 1 '!J18</f>
        <v>2324.63</v>
      </c>
      <c r="E19" s="83">
        <f>'Table 1 '!E18</f>
        <v>44090</v>
      </c>
      <c r="F19" s="84">
        <f>'Table 1 '!F18</f>
        <v>44180</v>
      </c>
      <c r="G19" s="90">
        <v>2324.63</v>
      </c>
      <c r="H19" s="86"/>
      <c r="I19" s="90"/>
      <c r="J19" s="87"/>
      <c r="K19" s="91"/>
      <c r="L19" s="81"/>
      <c r="M19" s="30">
        <f t="shared" si="0"/>
        <v>0</v>
      </c>
      <c r="N19" s="92"/>
      <c r="O19" s="92"/>
      <c r="P19" s="92"/>
      <c r="Q19" s="93"/>
    </row>
    <row r="20" spans="2:17" ht="15" x14ac:dyDescent="0.25">
      <c r="B20" s="80" t="s">
        <v>34</v>
      </c>
      <c r="C20" s="81">
        <f>'Table 1 '!I19</f>
        <v>1768.86</v>
      </c>
      <c r="D20" s="82">
        <f>'Table 1 '!J19</f>
        <v>1768.86</v>
      </c>
      <c r="E20" s="83">
        <f>'Table 1 '!E19</f>
        <v>44111</v>
      </c>
      <c r="F20" s="84">
        <f>'Table 1 '!F19</f>
        <v>44201</v>
      </c>
      <c r="G20" s="90">
        <v>1768.86</v>
      </c>
      <c r="H20" s="86"/>
      <c r="I20" s="90"/>
      <c r="J20" s="87"/>
      <c r="K20" s="91"/>
      <c r="L20" s="81"/>
      <c r="M20" s="30">
        <f t="shared" si="0"/>
        <v>0</v>
      </c>
      <c r="N20" s="92"/>
      <c r="O20" s="92"/>
      <c r="P20" s="92"/>
      <c r="Q20" s="93"/>
    </row>
    <row r="21" spans="2:17" ht="15" x14ac:dyDescent="0.25">
      <c r="B21" s="32" t="s">
        <v>15</v>
      </c>
      <c r="C21" s="33">
        <f>SUM(C6:C20)</f>
        <v>25996.250000000004</v>
      </c>
      <c r="D21" s="34">
        <f>SUM(D6:D20)</f>
        <v>22996.250000000004</v>
      </c>
      <c r="E21" s="33"/>
      <c r="F21" s="35"/>
      <c r="G21" s="36">
        <f t="shared" ref="G21:M21" si="1">SUM(G6:G20)</f>
        <v>19018.88</v>
      </c>
      <c r="H21" s="33">
        <f t="shared" si="1"/>
        <v>202.8</v>
      </c>
      <c r="I21" s="33">
        <f t="shared" si="1"/>
        <v>377.91</v>
      </c>
      <c r="J21" s="33">
        <f t="shared" si="1"/>
        <v>898.76</v>
      </c>
      <c r="K21" s="33">
        <f t="shared" si="1"/>
        <v>1475.49</v>
      </c>
      <c r="L21" s="33">
        <f t="shared" si="1"/>
        <v>1022.41</v>
      </c>
      <c r="M21" s="37">
        <f t="shared" si="1"/>
        <v>3977.37</v>
      </c>
      <c r="N21" s="95"/>
      <c r="O21" s="95"/>
      <c r="P21" s="95"/>
      <c r="Q21" s="96"/>
    </row>
    <row r="22" spans="2:17" ht="15" x14ac:dyDescent="0.25">
      <c r="B22" s="38"/>
      <c r="C22" s="38"/>
      <c r="D22" s="38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2:17" ht="15" x14ac:dyDescent="0.2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2:17" ht="15" x14ac:dyDescent="0.25">
      <c r="B24" s="39"/>
      <c r="C24" s="39"/>
      <c r="D24" s="39"/>
      <c r="E24" s="39"/>
      <c r="F24" s="39"/>
      <c r="G24" s="39"/>
      <c r="H24" s="39"/>
      <c r="I24" s="39"/>
      <c r="J24" s="40"/>
      <c r="K24" s="39"/>
      <c r="L24" s="39"/>
      <c r="M24" s="39"/>
      <c r="N24" s="39"/>
      <c r="O24" s="39"/>
      <c r="P24" s="39"/>
      <c r="Q24" s="39"/>
    </row>
    <row r="25" spans="2:17" ht="15" x14ac:dyDescent="0.25">
      <c r="B25" s="41" t="s">
        <v>24</v>
      </c>
      <c r="C25" s="42">
        <f>M21</f>
        <v>3977.37</v>
      </c>
      <c r="D25" s="39"/>
      <c r="E25" s="39"/>
      <c r="F25" s="39"/>
      <c r="G25" s="43"/>
      <c r="H25" s="44"/>
      <c r="I25" s="39"/>
      <c r="J25" s="39"/>
      <c r="K25" s="39"/>
      <c r="L25" s="39"/>
      <c r="M25" s="39"/>
      <c r="N25" s="39"/>
      <c r="O25" s="39"/>
      <c r="P25" s="39"/>
      <c r="Q25" s="39"/>
    </row>
    <row r="26" spans="2:17" ht="15" x14ac:dyDescent="0.25">
      <c r="B26" s="41" t="s">
        <v>17</v>
      </c>
      <c r="C26" s="45">
        <f>G21</f>
        <v>19018.88</v>
      </c>
      <c r="D26" s="39"/>
      <c r="E26" s="39"/>
      <c r="F26" s="39"/>
      <c r="G26" s="43"/>
      <c r="H26" s="44"/>
      <c r="I26" s="39"/>
      <c r="J26" s="39"/>
      <c r="K26" s="39"/>
      <c r="L26" s="39"/>
      <c r="M26" s="40"/>
      <c r="N26" s="39"/>
      <c r="O26" s="39"/>
      <c r="P26" s="39"/>
      <c r="Q26" s="39"/>
    </row>
    <row r="27" spans="2:17" ht="15" x14ac:dyDescent="0.25">
      <c r="B27" s="32" t="s">
        <v>15</v>
      </c>
      <c r="C27" s="34">
        <f>SUM(C25:C26)</f>
        <v>22996.25</v>
      </c>
      <c r="D27" s="39"/>
      <c r="E27" s="39"/>
      <c r="F27" s="39"/>
      <c r="G27" s="46"/>
      <c r="H27" s="47"/>
      <c r="I27" s="39"/>
      <c r="J27" s="40"/>
      <c r="K27" s="39"/>
      <c r="L27" s="39"/>
      <c r="M27" s="39"/>
      <c r="N27" s="39"/>
      <c r="O27" s="39"/>
      <c r="P27" s="39"/>
      <c r="Q27" s="39"/>
    </row>
    <row r="28" spans="2:17" ht="15" x14ac:dyDescent="0.25">
      <c r="B28" s="39"/>
      <c r="C28" s="39"/>
      <c r="D28" s="39"/>
      <c r="E28" s="39"/>
      <c r="F28" s="39"/>
      <c r="G28" s="43"/>
      <c r="H28" s="43"/>
      <c r="I28" s="39"/>
      <c r="J28" s="39"/>
      <c r="K28" s="39"/>
      <c r="L28" s="39"/>
      <c r="M28" s="39"/>
      <c r="N28" s="39"/>
      <c r="O28" s="39"/>
      <c r="P28" s="39"/>
      <c r="Q28" s="39"/>
    </row>
    <row r="29" spans="2:17" ht="15" x14ac:dyDescent="0.25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17" ht="15" x14ac:dyDescent="0.25">
      <c r="B30" s="18" t="s">
        <v>16</v>
      </c>
      <c r="C30" s="48" t="s">
        <v>0</v>
      </c>
      <c r="D30" s="4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17" ht="15" x14ac:dyDescent="0.25">
      <c r="B31" s="31"/>
      <c r="C31" s="29"/>
      <c r="D31" s="2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2:17" ht="15" x14ac:dyDescent="0.25">
      <c r="B32" s="19" t="s">
        <v>17</v>
      </c>
      <c r="C32" s="20">
        <v>5.0000000000000001E-3</v>
      </c>
      <c r="D32" s="49">
        <f>C32*G21</f>
        <v>95.094400000000007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2:17" ht="15" x14ac:dyDescent="0.25">
      <c r="B33" s="21" t="s">
        <v>18</v>
      </c>
      <c r="C33" s="22">
        <v>0.01</v>
      </c>
      <c r="D33" s="49">
        <f>C33*H21</f>
        <v>2.028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2:17" ht="15" x14ac:dyDescent="0.25">
      <c r="B34" s="21" t="s">
        <v>19</v>
      </c>
      <c r="C34" s="22">
        <v>0.02</v>
      </c>
      <c r="D34" s="49">
        <f>C34*I21</f>
        <v>7.5582000000000003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  <row r="35" spans="2:17" ht="15" x14ac:dyDescent="0.25">
      <c r="B35" s="21" t="s">
        <v>20</v>
      </c>
      <c r="C35" s="22">
        <v>0.1</v>
      </c>
      <c r="D35" s="49">
        <f>C35*J21</f>
        <v>89.876000000000005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</row>
    <row r="36" spans="2:17" ht="15" x14ac:dyDescent="0.25">
      <c r="B36" s="21" t="s">
        <v>21</v>
      </c>
      <c r="C36" s="22">
        <v>0.3</v>
      </c>
      <c r="D36" s="49">
        <f>C36*K21</f>
        <v>442.64699999999999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2:17" ht="15" x14ac:dyDescent="0.25">
      <c r="B37" s="23" t="s">
        <v>22</v>
      </c>
      <c r="C37" s="22">
        <v>0.8</v>
      </c>
      <c r="D37" s="49">
        <f>C37*L21</f>
        <v>817.928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2:17" ht="15" x14ac:dyDescent="0.25">
      <c r="B38" s="50" t="s">
        <v>23</v>
      </c>
      <c r="C38" s="51"/>
      <c r="D38" s="52">
        <f>SUM(D32:D37)</f>
        <v>1455.1316000000002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2:17" ht="15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2:17" ht="15" x14ac:dyDescent="0.2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2:17" ht="15" x14ac:dyDescent="0.2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2:17" ht="15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2:17" ht="15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2:17" ht="15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2:17" ht="15" x14ac:dyDescent="0.25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2:17" ht="15" x14ac:dyDescent="0.25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2:17" ht="15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2:17" ht="15" x14ac:dyDescent="0.25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2:17" ht="15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2:17" ht="15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17" ht="15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2:17" ht="15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2:17" ht="15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2:17" ht="15" x14ac:dyDescent="0.2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2:17" ht="15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2:17" ht="15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2:17" ht="15" x14ac:dyDescent="0.25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2:17" ht="15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</row>
    <row r="59" spans="2:17" ht="15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0" spans="2:17" ht="15" x14ac:dyDescent="0.25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</row>
    <row r="61" spans="2:17" ht="15" x14ac:dyDescent="0.25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pans="2:17" ht="15" x14ac:dyDescent="0.25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pans="2:17" ht="15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2:17" ht="15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pans="2:17" ht="15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2:17" ht="15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2:17" ht="15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2:17" ht="15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2:17" ht="15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2:17" ht="15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2:17" ht="15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</row>
    <row r="72" spans="2:17" ht="15" x14ac:dyDescent="0.25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2:17" ht="15" x14ac:dyDescent="0.25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</row>
    <row r="74" spans="2:17" ht="15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2:17" ht="15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2:17" ht="15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2:17" ht="15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</row>
    <row r="78" spans="2:17" ht="15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</row>
    <row r="79" spans="2:17" ht="15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2:17" ht="15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2:17" ht="15" x14ac:dyDescent="0.25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</row>
    <row r="82" spans="2:17" ht="15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pans="2:17" ht="15" x14ac:dyDescent="0.25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</row>
    <row r="84" spans="2:17" ht="15" x14ac:dyDescent="0.25"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  <row r="85" spans="2:17" ht="15" x14ac:dyDescent="0.25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</row>
    <row r="86" spans="2:17" ht="15" x14ac:dyDescent="0.2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</row>
    <row r="87" spans="2:17" ht="15" x14ac:dyDescent="0.25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</row>
    <row r="88" spans="2:17" ht="15" x14ac:dyDescent="0.25"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</row>
    <row r="89" spans="2:17" ht="15" x14ac:dyDescent="0.25"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pans="2:17" ht="15" x14ac:dyDescent="0.25"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</row>
    <row r="91" spans="2:17" ht="15" x14ac:dyDescent="0.25"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</row>
    <row r="92" spans="2:17" ht="15" x14ac:dyDescent="0.25"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</row>
    <row r="93" spans="2:17" ht="15" x14ac:dyDescent="0.25"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2:17" ht="15" x14ac:dyDescent="0.25"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</row>
    <row r="95" spans="2:17" ht="15" x14ac:dyDescent="0.25"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</row>
    <row r="96" spans="2:17" ht="15" x14ac:dyDescent="0.25"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</row>
    <row r="97" spans="2:17" ht="15" x14ac:dyDescent="0.25"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</row>
    <row r="98" spans="2:17" ht="15" x14ac:dyDescent="0.25"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</row>
    <row r="99" spans="2:17" ht="15" x14ac:dyDescent="0.25"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</row>
    <row r="100" spans="2:17" ht="15" x14ac:dyDescent="0.25"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2:17" ht="15" x14ac:dyDescent="0.25"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</row>
    <row r="102" spans="2:17" ht="15" x14ac:dyDescent="0.2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</row>
    <row r="103" spans="2:17" ht="15" x14ac:dyDescent="0.25"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</row>
    <row r="104" spans="2:17" ht="15" x14ac:dyDescent="0.25"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</row>
    <row r="105" spans="2:17" ht="15" x14ac:dyDescent="0.25"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</row>
    <row r="106" spans="2:17" ht="15" x14ac:dyDescent="0.25"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pans="2:17" ht="15" x14ac:dyDescent="0.25"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</row>
    <row r="108" spans="2:17" ht="15" x14ac:dyDescent="0.25"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</row>
    <row r="109" spans="2:17" ht="15" x14ac:dyDescent="0.25"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</row>
    <row r="110" spans="2:17" ht="15" x14ac:dyDescent="0.25"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</row>
    <row r="111" spans="2:17" ht="15" x14ac:dyDescent="0.25"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</row>
    <row r="112" spans="2:17" ht="15" x14ac:dyDescent="0.25"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</row>
    <row r="113" spans="2:17" ht="15" x14ac:dyDescent="0.25"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</row>
    <row r="114" spans="2:17" ht="15" x14ac:dyDescent="0.25"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</row>
    <row r="115" spans="2:17" ht="15" x14ac:dyDescent="0.25"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</row>
  </sheetData>
  <sheetProtection algorithmName="SHA-512" hashValue="5APYEzZ+LFWC1XTfZ5bse6MFhbWbbye+JyN31VKteIWO0jYXPUrkASqIuDuD2zbqbbSgCj9c3IQC11/Si91XnQ==" saltValue="H+V5zdY/UKSzESJgF0c9Gw==" spinCount="100000" sheet="1" formatCells="0" formatColumns="0" sort="0" autoFilter="0" pivotTables="0"/>
  <mergeCells count="1">
    <mergeCell ref="H4:M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 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2016-04-13T20:20:19Z</dcterms:created>
  <dcterms:modified xsi:type="dcterms:W3CDTF">2020-09-23T12:22:05Z</dcterms:modified>
</cp:coreProperties>
</file>